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2952" yWindow="612" windowWidth="13668" windowHeight="11616" tabRatio="853"/>
  </bookViews>
  <sheets>
    <sheet name="Общий бюджет ФБ" sheetId="2" r:id="rId1"/>
    <sheet name=" Информрегистр" sheetId="4" r:id="rId2"/>
    <sheet name="субс_РЧС" sheetId="5" r:id="rId3"/>
    <sheet name="субс_ЦМУ" sheetId="6" r:id="rId4"/>
    <sheet name="субс_КСИМ" sheetId="7" r:id="rId5"/>
    <sheet name="субс_Антифрод" sheetId="8" r:id="rId6"/>
    <sheet name="субс_ЗПУ" sheetId="9" r:id="rId7"/>
  </sheets>
  <calcPr calcId="145621"/>
</workbook>
</file>

<file path=xl/calcChain.xml><?xml version="1.0" encoding="utf-8"?>
<calcChain xmlns="http://schemas.openxmlformats.org/spreadsheetml/2006/main">
  <c r="C26" i="2" l="1"/>
  <c r="D26" i="2"/>
  <c r="B26" i="2"/>
  <c r="D27" i="2"/>
  <c r="C27" i="2"/>
  <c r="B27" i="2"/>
  <c r="D36" i="2"/>
  <c r="C36" i="2"/>
  <c r="B36" i="2"/>
  <c r="B45" i="2" l="1"/>
  <c r="D12" i="2"/>
  <c r="C12" i="2"/>
  <c r="C11" i="2" s="1"/>
  <c r="C4" i="2" s="1"/>
  <c r="B12" i="2"/>
  <c r="C21" i="2"/>
  <c r="D21" i="2"/>
  <c r="B21" i="2"/>
  <c r="B11" i="2" s="1"/>
  <c r="B4" i="2" s="1"/>
  <c r="D11" i="2" l="1"/>
  <c r="D4" i="2" s="1"/>
  <c r="C48" i="2" l="1"/>
  <c r="B48" i="2"/>
  <c r="J20" i="4" l="1"/>
  <c r="J18" i="4" s="1"/>
  <c r="I18" i="4"/>
  <c r="D18" i="4"/>
  <c r="J16" i="4"/>
  <c r="J12" i="4" s="1"/>
  <c r="I16" i="4"/>
  <c r="I12" i="4" s="1"/>
  <c r="D16" i="4"/>
  <c r="D12" i="4" s="1"/>
  <c r="H12" i="4"/>
  <c r="G12" i="4"/>
  <c r="F12" i="4"/>
  <c r="E12" i="4"/>
  <c r="I11" i="4"/>
  <c r="D11" i="4"/>
  <c r="J10" i="4"/>
  <c r="J8" i="4"/>
  <c r="I8" i="4"/>
  <c r="H8" i="4"/>
  <c r="H6" i="4" s="1"/>
  <c r="G8" i="4"/>
  <c r="F8" i="4"/>
  <c r="F6" i="4" s="1"/>
  <c r="E8" i="4"/>
  <c r="D8" i="4"/>
  <c r="E6" i="4" l="1"/>
  <c r="D6" i="4"/>
  <c r="I6" i="4"/>
  <c r="G6" i="4"/>
  <c r="J6" i="4"/>
  <c r="J21" i="5" l="1"/>
  <c r="I21" i="5"/>
  <c r="D27" i="5"/>
  <c r="D21" i="5"/>
  <c r="J13" i="5"/>
  <c r="J8" i="5"/>
  <c r="I27" i="5"/>
  <c r="I13" i="5"/>
  <c r="I8" i="5"/>
  <c r="D13" i="5"/>
  <c r="D8" i="5"/>
  <c r="D6" i="5" l="1"/>
  <c r="B46" i="2" s="1"/>
  <c r="J6" i="5"/>
  <c r="D46" i="2" s="1"/>
  <c r="I6" i="5"/>
  <c r="C46" i="2" s="1"/>
  <c r="I28" i="6"/>
  <c r="I22" i="6"/>
  <c r="I14" i="6"/>
  <c r="I9" i="6"/>
  <c r="D28" i="6"/>
  <c r="D22" i="6"/>
  <c r="D14" i="6"/>
  <c r="D9" i="6"/>
  <c r="J27" i="9"/>
  <c r="J21" i="9"/>
  <c r="J13" i="9"/>
  <c r="J8" i="9"/>
  <c r="I21" i="9"/>
  <c r="I27" i="9"/>
  <c r="D27" i="9"/>
  <c r="D21" i="9"/>
  <c r="I13" i="9"/>
  <c r="D13" i="9"/>
  <c r="I8" i="9"/>
  <c r="D8" i="9"/>
  <c r="I28" i="8"/>
  <c r="I22" i="8"/>
  <c r="I9" i="8"/>
  <c r="I14" i="8"/>
  <c r="D28" i="8"/>
  <c r="D22" i="8"/>
  <c r="D14" i="8"/>
  <c r="D9" i="8"/>
  <c r="D7" i="8" s="1"/>
  <c r="B49" i="2" s="1"/>
  <c r="J6" i="9" l="1"/>
  <c r="D50" i="2" s="1"/>
  <c r="D45" i="2" s="1"/>
  <c r="I7" i="6"/>
  <c r="C47" i="2" s="1"/>
  <c r="D7" i="6"/>
  <c r="B47" i="2" s="1"/>
  <c r="I6" i="9"/>
  <c r="C50" i="2" s="1"/>
  <c r="D6" i="9"/>
  <c r="B50" i="2" s="1"/>
  <c r="I7" i="8"/>
  <c r="C49" i="2" s="1"/>
  <c r="C45" i="2" l="1"/>
  <c r="D5" i="2" l="1"/>
  <c r="D6" i="2" s="1"/>
  <c r="C5" i="2"/>
  <c r="C6" i="2" s="1"/>
  <c r="B5" i="2" l="1"/>
  <c r="B6" i="2" s="1"/>
</calcChain>
</file>

<file path=xl/sharedStrings.xml><?xml version="1.0" encoding="utf-8"?>
<sst xmlns="http://schemas.openxmlformats.org/spreadsheetml/2006/main" count="324" uniqueCount="104">
  <si>
    <t>Наименование показателей</t>
  </si>
  <si>
    <t>государственная пошлина за выдачу разрешений на судовые радиостанции</t>
  </si>
  <si>
    <t>аукционы на получение лицензии на оказание услуг связи</t>
  </si>
  <si>
    <t>государственная пошлина за лицензирование деятельности в области связи и телерадиовещания</t>
  </si>
  <si>
    <t>ЦЕНТРАЛЬНЫЙ АППАРАТ, в том числе:</t>
  </si>
  <si>
    <t>ТЕРРИТОРИАЛЬНЫЕ ОРГАНЫ, в том числе:</t>
  </si>
  <si>
    <t>тыс. рублей</t>
  </si>
  <si>
    <t>доходы от компенсации затрат в связи с эксплуатацией имущества (возмещение коммунальных расходов субабонентами)</t>
  </si>
  <si>
    <t>компенсация затрат федерального бюджета (в т.ч. возвраты дебиторской задолженности прошлых лет)</t>
  </si>
  <si>
    <t>Всего ДОХОДЫ ФБ:</t>
  </si>
  <si>
    <t>Всего РАСХОДЫ ФБ:</t>
  </si>
  <si>
    <t>ДОХОДЫ федерального бюджета от деятельности Роскомнадзора</t>
  </si>
  <si>
    <t>РАСХОДЫ федерального бюджета на содержание Роскомнадзора</t>
  </si>
  <si>
    <t>Доходы ФБ от деятельности Роскомнадзора</t>
  </si>
  <si>
    <t>Федеральный бюджет</t>
  </si>
  <si>
    <t xml:space="preserve">средства на оплату труда и начисления на выплаты по оплате труда и прочие выплаты  </t>
  </si>
  <si>
    <t>командировочные расходы</t>
  </si>
  <si>
    <t>прочие выплаты (компенс. расходов на оплату стоимости проезда и провоза багажа к месту использования отпуска и обратно лицам, работающим в районах Крайнего Севера и приравненных к ним местностях) и ежемесечные компенсационные выплаты матерям, выплаты по договору на обучение</t>
  </si>
  <si>
    <t>прочие расходы (транспортный налог, выплаты по исполнительным листам, уплата иных платежей)</t>
  </si>
  <si>
    <t>средства на уплату налога на имущество</t>
  </si>
  <si>
    <t>Субсидия ФГУП "ГРЧЦ" радиочастотной службе на финансовое обеспечение затрат, связанных с выполнением возложенных на нее функций</t>
  </si>
  <si>
    <t>плата пользователей радиочатотным спектром (96% всех доходов, администрируемых Роскомнадзором)</t>
  </si>
  <si>
    <t>единовременная плата по результатам Федеральной конкурсной комиссии по телерадиовещанию</t>
  </si>
  <si>
    <t>государственная пошлина за выдачу разрешения на распространение зарубежных периодических печатных изданий на территории РФ</t>
  </si>
  <si>
    <t>Наименование показателя</t>
  </si>
  <si>
    <t>прочие выплаты (ежемесечные компенсационные выплаты матерям, выплаты по договору на обучение)</t>
  </si>
  <si>
    <t>закупка товаров, работ, услуг в сфере информационно-коммуникационных технологий (в т.ч. расходы на содержание и модернизацию ЕИС Роскомнадзора, обслуживание ИС, АРМ, серверы)</t>
  </si>
  <si>
    <t>прочая закупка товаров, работ и услуг для обеспечения государственных (муниципальных) нужд (материально-техническое обеспечение, охрана, содержание имущества, транспортные услуги)</t>
  </si>
  <si>
    <t>закупка товаров, работ, услуг в сфере информационно-коммуникационных технологий (модернизация, обслуживание ИС, АРМ)</t>
  </si>
  <si>
    <t>прочая закупка товаров, работ и услуг для обеспечения государственных (муниципальных) нужд (аренда, материально-техническое обеспечение, содержание имущества)</t>
  </si>
  <si>
    <t>Субсидия из федерального бюджета организации, осуществляющей ведение федеральных информационных фондов, баз и банков данных</t>
  </si>
  <si>
    <t>Код строки</t>
  </si>
  <si>
    <t>Код направления расходования Субсидии</t>
  </si>
  <si>
    <t>Расходы*, всего:</t>
  </si>
  <si>
    <t>в том числе:</t>
  </si>
  <si>
    <t>Выплаты персоналу, всего:</t>
  </si>
  <si>
    <t>из них:</t>
  </si>
  <si>
    <t>Заработная плата</t>
  </si>
  <si>
    <t>Начисления на выплаты по оплате труда</t>
  </si>
  <si>
    <t>Закупка работ и услуг, всего:</t>
  </si>
  <si>
    <t>Услуги связи</t>
  </si>
  <si>
    <t>Коммунальные услуги</t>
  </si>
  <si>
    <t>Арендная плата за пользование имуществом</t>
  </si>
  <si>
    <t>Прочие работы, услуги</t>
  </si>
  <si>
    <t>Закупка непроизведенных активов, нематериальных активов, материальных запасов и основных средств, всего:</t>
  </si>
  <si>
    <t>Увеличение стоимости материальных запасов</t>
  </si>
  <si>
    <t>1 квартал</t>
  </si>
  <si>
    <t>2 квартал</t>
  </si>
  <si>
    <t>3 квартал</t>
  </si>
  <si>
    <t>4 квартал</t>
  </si>
  <si>
    <t>Расходы, всего:</t>
  </si>
  <si>
    <t>300</t>
  </si>
  <si>
    <t>310</t>
  </si>
  <si>
    <t>0100</t>
  </si>
  <si>
    <t>Прочие выплаты</t>
  </si>
  <si>
    <t>320</t>
  </si>
  <si>
    <t>0200</t>
  </si>
  <si>
    <t>Транспортные услуги</t>
  </si>
  <si>
    <t>Работы, услуги по содержанию имущества</t>
  </si>
  <si>
    <t>330</t>
  </si>
  <si>
    <t>0300</t>
  </si>
  <si>
    <t xml:space="preserve">Увеличение стоимости основных средств (капитальные расходы)     </t>
  </si>
  <si>
    <t xml:space="preserve">Увеличение стоимости нематериальных активов (капитальные расходы)     </t>
  </si>
  <si>
    <t>Увеличение стоимости материальных запасов (текущие расходы)</t>
  </si>
  <si>
    <t>Уплата налогов, сборов и иных платежей в бюджеты бюджетной системы Российской Федерации, всего:</t>
  </si>
  <si>
    <t>370</t>
  </si>
  <si>
    <t>0810</t>
  </si>
  <si>
    <t>0820</t>
  </si>
  <si>
    <t>Иные выплаты, всего: 
выплаты, связанные с командированием работников (сотрудников)</t>
  </si>
  <si>
    <t>суточные</t>
  </si>
  <si>
    <t>транспортные расходы</t>
  </si>
  <si>
    <t>расходы на проживание</t>
  </si>
  <si>
    <t>расходы по приобретению горюче-смазочных материалов</t>
  </si>
  <si>
    <t>расходы по предоставлению мест для стоянки служебного транспорта при служебной командировке</t>
  </si>
  <si>
    <t>Поддержание в оперативно-технической готовности запасного пункта управления</t>
  </si>
  <si>
    <t>ФГБУ НТЦ "Информрегистр"</t>
  </si>
  <si>
    <t>2024 год</t>
  </si>
  <si>
    <t>2025 год</t>
  </si>
  <si>
    <t>2023 год</t>
  </si>
  <si>
    <t>Субсидия ФГУП "ГРЧЦ" в рамках федерального проекта "Информационная безапосность" национальной программы "Цифровая экономика Российской Федерации" на создание и функционирование Центра мониторинга и управления сетью связи общего пользования, а также создание, эксплуатация и развитие информационной системы мониторинга и управления сетью связи общего пользования</t>
  </si>
  <si>
    <t>Субсидия ФГУП "ГРЧЦ" в рамках федерального проекта "Информационная безапосность" национальной программы "Цифровая экономика Российской Федерации" на осуществление организационно- технических мер, необходимых для реализации мониторинга соблюдения операторами связи обязанности по проверке достоверности сведений об абоненте и сведений о пользователях услугами связи абонента - юридического лица или индивидуального предпринимателя, в том чиле представленных лицом, действующим от имени оператора связи</t>
  </si>
  <si>
    <t>Субсидия ФГУП "ГРЧЦ" в рамках федерального проекта "Информационная безапосность" национальной программы "Цифровая экономика Российской Федерации" на создание и обеспечение функционирования и развития системы обеспечения соблюдения операторами связи требований при оказании услуг связи и услуг по пропуску трафика в сети связи общего пользования</t>
  </si>
  <si>
    <t>Субсидия  ФГУП "ГРЧЦ" на содержание запасного пункта управления</t>
  </si>
  <si>
    <t>Федеральный проект "Информационная безопасность" 
национальной программы "Цифровая экономика Российской Федерации"</t>
  </si>
  <si>
    <t>Создание и обеспечение функционирования и развития системы обеспечения соблюдения операторами связи требований при оказании услуг связи и услуг по пропуску трафика в сети связи общего пользования (Антифрод)</t>
  </si>
  <si>
    <t>Осуществление организационно- технических мер, необходимых для реализации мониторинга соблюдения операторами связи обязанности по проверке достоверности сведений об абоненте и сведений о пользователях услугами связи абонента - юридического лица или индивидуального предпринимателя, в том чиле представленных лицом, действующим от имени оператора связи (КСИМ)</t>
  </si>
  <si>
    <t>Создание и функционирование Центра мониторинга и управления сетью связи общего пользования, а также создание, эксплуатация и развитие информационной системы мониторинга и управления сетью связи общего пользования (ЦМУ ССОП)</t>
  </si>
  <si>
    <t xml:space="preserve">Субсидия радиочастотной службе на финансовое обеспечение затрат, связанных с выполнением возложенных на нее функций (РЧС) </t>
  </si>
  <si>
    <t>Сумма, тыс. руб.</t>
  </si>
  <si>
    <t>2025год</t>
  </si>
  <si>
    <t>административные штрафы в сфере ведения Роскомнадзора (контрольно-надзорная деятельность)</t>
  </si>
  <si>
    <t>доходы от перечисления части чистой прибыли ФГУП "ГРЧЦ" (после уплаты налогов)</t>
  </si>
  <si>
    <t>прочие доходы (компенсации, штрафы по контрактам, возмещения страховых случаев, возврат остатков субсидий прошлых лет, подведомственными организациями)</t>
  </si>
  <si>
    <t>Уточненный прогноз 
на 2023 год</t>
  </si>
  <si>
    <t>Уточненный прогноз 
на 2025 год</t>
  </si>
  <si>
    <t>Уточненный прогноз 
на 2024 год</t>
  </si>
  <si>
    <t>СУБСИДИИ подведомтсвенному ФГУП "ГРЧЦ", в том числе:</t>
  </si>
  <si>
    <t>Субсидия ФГБУ НТЦ "Информрегистр" на финаносовое обеспечение выполнения госзадания на оказание госуслуг (выполнения работ)</t>
  </si>
  <si>
    <t>Средства предусмотренные ФЦП "Жилище"</t>
  </si>
  <si>
    <t>Численность ГГС- 220 шт.единиц, НСОТ - 10 ед.</t>
  </si>
  <si>
    <t xml:space="preserve">Дефицит бюджета </t>
  </si>
  <si>
    <t>Расходы ФБ на содержание Роскомнадзора</t>
  </si>
  <si>
    <t>Справка о финансировании Роскомнадзора на 2023-2025 годы</t>
  </si>
  <si>
    <t>64 территориальный орган, численность ГГС- 2256 шт.единиц (в т.ч.НГГС 45 ед.), НСОТ - 708 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</si>
</sst>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5" formatCode="#,##0.00_ ;\-#,##0.00\ "/>
    <numFmt numFmtId="166" formatCode="_-* #,##0.00_р_._-;\-* #,##0.00_р_._-;_-* &quot;-&quot;??_р_._-;_-@_-"/>
    <numFmt numFmtId="167" formatCode="#,##0.0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8"/>
      <name val="Arial"/>
      <family val="2"/>
    </font>
    <font>
      <b/>
      <i/>
      <sz val="14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8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0.5"/>
      <name val="Times New Roman"/>
      <family val="1"/>
      <charset val="204"/>
    </font>
    <font>
      <b/>
      <sz val="11"/>
      <name val="Arial"/>
      <family val="2"/>
      <charset val="204"/>
    </font>
    <font>
      <sz val="11"/>
      <name val="Arial"/>
      <family val="2"/>
      <charset val="204"/>
    </font>
    <font>
      <sz val="16"/>
      <name val="Times New Roman"/>
      <family val="1"/>
      <charset val="204"/>
    </font>
    <font>
      <i/>
      <sz val="16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2">
    <xf numFmtId="0" fontId="0" fillId="0" borderId="0"/>
    <xf numFmtId="0" fontId="10" fillId="0" borderId="0"/>
    <xf numFmtId="0" fontId="9" fillId="0" borderId="0"/>
    <xf numFmtId="0" fontId="4" fillId="0" borderId="0"/>
    <xf numFmtId="0" fontId="11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9" fillId="0" borderId="0"/>
    <xf numFmtId="166" fontId="9" fillId="0" borderId="0" applyFill="0" applyBorder="0" applyAlignment="0" applyProtection="0"/>
  </cellStyleXfs>
  <cellXfs count="100">
    <xf numFmtId="0" fontId="0" fillId="0" borderId="0" xfId="0"/>
    <xf numFmtId="0" fontId="5" fillId="0" borderId="0" xfId="0" applyFont="1"/>
    <xf numFmtId="0" fontId="8" fillId="2" borderId="0" xfId="0" applyFont="1" applyFill="1" applyAlignment="1">
      <alignment vertical="center" wrapText="1"/>
    </xf>
    <xf numFmtId="0" fontId="8" fillId="0" borderId="0" xfId="0" applyFont="1"/>
    <xf numFmtId="0" fontId="5" fillId="0" borderId="1" xfId="0" applyFont="1" applyBorder="1" applyAlignment="1">
      <alignment horizontal="center" vertical="center"/>
    </xf>
    <xf numFmtId="4" fontId="5" fillId="0" borderId="1" xfId="0" applyNumberFormat="1" applyFont="1" applyBorder="1" applyAlignment="1">
      <alignment horizontal="center" vertical="center" wrapText="1"/>
    </xf>
    <xf numFmtId="0" fontId="5" fillId="0" borderId="0" xfId="0" applyFont="1" applyFill="1"/>
    <xf numFmtId="4" fontId="5" fillId="2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/>
    </xf>
    <xf numFmtId="4" fontId="12" fillId="2" borderId="0" xfId="0" applyNumberFormat="1" applyFont="1" applyFill="1" applyAlignment="1">
      <alignment horizontal="right" vertical="center" wrapText="1"/>
    </xf>
    <xf numFmtId="0" fontId="5" fillId="0" borderId="0" xfId="0" applyFont="1" applyAlignment="1">
      <alignment horizontal="left" vertical="center"/>
    </xf>
    <xf numFmtId="0" fontId="8" fillId="2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" fontId="5" fillId="2" borderId="0" xfId="0" applyNumberFormat="1" applyFont="1" applyFill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0" fontId="8" fillId="0" borderId="0" xfId="0" applyFont="1" applyFill="1" applyBorder="1" applyAlignment="1">
      <alignment horizontal="left" vertical="center" wrapText="1"/>
    </xf>
    <xf numFmtId="4" fontId="5" fillId="0" borderId="0" xfId="0" applyNumberFormat="1" applyFont="1" applyFill="1" applyBorder="1" applyAlignment="1">
      <alignment horizontal="right" vertical="center"/>
    </xf>
    <xf numFmtId="0" fontId="8" fillId="4" borderId="1" xfId="0" applyFont="1" applyFill="1" applyBorder="1" applyAlignment="1">
      <alignment horizontal="center" vertical="center" wrapText="1"/>
    </xf>
    <xf numFmtId="4" fontId="7" fillId="4" borderId="1" xfId="0" applyNumberFormat="1" applyFont="1" applyFill="1" applyBorder="1" applyAlignment="1">
      <alignment horizontal="right" vertical="center"/>
    </xf>
    <xf numFmtId="4" fontId="5" fillId="0" borderId="1" xfId="0" applyNumberFormat="1" applyFont="1" applyFill="1" applyBorder="1" applyAlignment="1">
      <alignment horizontal="righ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3" fillId="0" borderId="0" xfId="0" applyFont="1" applyFill="1"/>
    <xf numFmtId="0" fontId="16" fillId="2" borderId="0" xfId="0" applyFont="1" applyFill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right" vertical="center"/>
    </xf>
    <xf numFmtId="0" fontId="13" fillId="2" borderId="0" xfId="0" applyFont="1" applyFill="1"/>
    <xf numFmtId="165" fontId="15" fillId="0" borderId="1" xfId="0" applyNumberFormat="1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15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left" vertical="center" wrapText="1" indent="2"/>
    </xf>
    <xf numFmtId="0" fontId="18" fillId="0" borderId="1" xfId="10" applyFont="1" applyFill="1" applyBorder="1" applyAlignment="1">
      <alignment horizontal="center" vertical="center" wrapText="1"/>
    </xf>
    <xf numFmtId="0" fontId="18" fillId="2" borderId="1" xfId="10" applyFont="1" applyFill="1" applyBorder="1" applyAlignment="1">
      <alignment horizontal="center" vertical="center" wrapText="1"/>
    </xf>
    <xf numFmtId="0" fontId="0" fillId="2" borderId="0" xfId="0" applyFill="1"/>
    <xf numFmtId="4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vertical="center" wrapText="1"/>
    </xf>
    <xf numFmtId="43" fontId="18" fillId="2" borderId="1" xfId="10" applyNumberFormat="1" applyFont="1" applyFill="1" applyBorder="1" applyAlignment="1">
      <alignment horizontal="center" vertical="center"/>
    </xf>
    <xf numFmtId="43" fontId="18" fillId="2" borderId="1" xfId="11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vertical="center" wrapText="1"/>
    </xf>
    <xf numFmtId="4" fontId="18" fillId="2" borderId="1" xfId="0" applyNumberFormat="1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167" fontId="15" fillId="0" borderId="1" xfId="0" applyNumberFormat="1" applyFont="1" applyBorder="1" applyAlignment="1">
      <alignment horizontal="center" vertical="center" wrapText="1"/>
    </xf>
    <xf numFmtId="167" fontId="15" fillId="0" borderId="1" xfId="0" applyNumberFormat="1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4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3" fontId="6" fillId="2" borderId="1" xfId="10" applyNumberFormat="1" applyFont="1" applyFill="1" applyBorder="1" applyAlignment="1">
      <alignment horizontal="center" vertical="center"/>
    </xf>
    <xf numFmtId="0" fontId="19" fillId="2" borderId="0" xfId="0" applyFont="1" applyFill="1"/>
    <xf numFmtId="4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vertical="center" wrapText="1"/>
    </xf>
    <xf numFmtId="43" fontId="6" fillId="0" borderId="1" xfId="10" applyNumberFormat="1" applyFont="1" applyFill="1" applyBorder="1" applyAlignment="1">
      <alignment horizontal="center" vertical="center"/>
    </xf>
    <xf numFmtId="0" fontId="19" fillId="0" borderId="0" xfId="0" applyFont="1" applyFill="1"/>
    <xf numFmtId="0" fontId="19" fillId="0" borderId="0" xfId="0" applyFont="1"/>
    <xf numFmtId="4" fontId="15" fillId="0" borderId="1" xfId="0" applyNumberFormat="1" applyFont="1" applyBorder="1" applyAlignment="1">
      <alignment horizontal="center" vertical="center" wrapText="1"/>
    </xf>
    <xf numFmtId="0" fontId="9" fillId="0" borderId="0" xfId="0" applyFont="1"/>
    <xf numFmtId="4" fontId="6" fillId="0" borderId="1" xfId="0" applyNumberFormat="1" applyFont="1" applyBorder="1" applyAlignment="1">
      <alignment horizontal="center" vertical="center" wrapText="1"/>
    </xf>
    <xf numFmtId="0" fontId="20" fillId="0" borderId="0" xfId="0" applyFont="1"/>
    <xf numFmtId="0" fontId="8" fillId="3" borderId="1" xfId="0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right" vertical="center" wrapText="1"/>
    </xf>
    <xf numFmtId="4" fontId="21" fillId="4" borderId="1" xfId="0" applyNumberFormat="1" applyFont="1" applyFill="1" applyBorder="1" applyAlignment="1">
      <alignment horizontal="right" vertical="center"/>
    </xf>
    <xf numFmtId="0" fontId="8" fillId="5" borderId="1" xfId="0" applyFont="1" applyFill="1" applyBorder="1" applyAlignment="1">
      <alignment horizontal="center" vertical="center"/>
    </xf>
    <xf numFmtId="4" fontId="16" fillId="5" borderId="1" xfId="0" applyNumberFormat="1" applyFont="1" applyFill="1" applyBorder="1" applyAlignment="1">
      <alignment horizontal="right" vertical="center"/>
    </xf>
    <xf numFmtId="0" fontId="8" fillId="6" borderId="1" xfId="0" applyFont="1" applyFill="1" applyBorder="1" applyAlignment="1">
      <alignment horizontal="center" vertical="center"/>
    </xf>
    <xf numFmtId="4" fontId="16" fillId="6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left" vertical="center" wrapText="1"/>
    </xf>
    <xf numFmtId="4" fontId="21" fillId="2" borderId="1" xfId="0" applyNumberFormat="1" applyFont="1" applyFill="1" applyBorder="1" applyAlignment="1">
      <alignment horizontal="right" vertical="center" wrapText="1"/>
    </xf>
    <xf numFmtId="0" fontId="21" fillId="0" borderId="0" xfId="0" applyFont="1"/>
    <xf numFmtId="0" fontId="22" fillId="2" borderId="1" xfId="0" applyFont="1" applyFill="1" applyBorder="1" applyAlignment="1">
      <alignment horizontal="center" vertical="center" wrapText="1"/>
    </xf>
    <xf numFmtId="4" fontId="22" fillId="2" borderId="1" xfId="0" applyNumberFormat="1" applyFont="1" applyFill="1" applyBorder="1" applyAlignment="1">
      <alignment horizontal="right" vertical="center" wrapText="1"/>
    </xf>
    <xf numFmtId="0" fontId="22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/>
    </xf>
    <xf numFmtId="0" fontId="16" fillId="2" borderId="0" xfId="0" applyFont="1" applyFill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4" fillId="0" borderId="0" xfId="10" applyFont="1" applyFill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10" applyFont="1" applyFill="1" applyBorder="1" applyAlignment="1">
      <alignment horizontal="center" vertical="center" wrapText="1"/>
    </xf>
    <xf numFmtId="0" fontId="14" fillId="3" borderId="0" xfId="10" applyFont="1" applyFill="1" applyAlignment="1">
      <alignment horizontal="center" vertical="center" wrapText="1"/>
    </xf>
    <xf numFmtId="0" fontId="14" fillId="3" borderId="0" xfId="10" applyFont="1" applyFill="1" applyBorder="1" applyAlignment="1">
      <alignment horizontal="center" vertical="center" wrapText="1"/>
    </xf>
    <xf numFmtId="0" fontId="18" fillId="0" borderId="2" xfId="10" applyFont="1" applyFill="1" applyBorder="1" applyAlignment="1">
      <alignment horizontal="center" vertical="center" wrapText="1"/>
    </xf>
    <xf numFmtId="0" fontId="18" fillId="0" borderId="3" xfId="10" applyFont="1" applyFill="1" applyBorder="1" applyAlignment="1">
      <alignment horizontal="center" vertical="center" wrapText="1"/>
    </xf>
    <xf numFmtId="0" fontId="18" fillId="0" borderId="4" xfId="10" applyFont="1" applyFill="1" applyBorder="1" applyAlignment="1">
      <alignment horizontal="center" vertical="center" wrapText="1"/>
    </xf>
    <xf numFmtId="0" fontId="18" fillId="0" borderId="5" xfId="10" applyFont="1" applyFill="1" applyBorder="1" applyAlignment="1">
      <alignment horizontal="center" vertical="center" wrapText="1"/>
    </xf>
    <xf numFmtId="0" fontId="18" fillId="0" borderId="6" xfId="10" applyFont="1" applyFill="1" applyBorder="1" applyAlignment="1">
      <alignment horizontal="center" vertical="center" wrapText="1"/>
    </xf>
    <xf numFmtId="0" fontId="18" fillId="0" borderId="7" xfId="10" applyFont="1" applyFill="1" applyBorder="1" applyAlignment="1">
      <alignment horizontal="center" vertical="center" wrapText="1"/>
    </xf>
    <xf numFmtId="0" fontId="15" fillId="0" borderId="0" xfId="10" applyFont="1" applyFill="1" applyAlignment="1">
      <alignment horizontal="center" vertical="center" wrapText="1"/>
    </xf>
  </cellXfs>
  <cellStyles count="12">
    <cellStyle name="Обычный" xfId="0" builtinId="0"/>
    <cellStyle name="Обычный 2" xfId="1"/>
    <cellStyle name="Обычный 2 11" xfId="10"/>
    <cellStyle name="Обычный 2 2" xfId="4"/>
    <cellStyle name="Обычный 3" xfId="2"/>
    <cellStyle name="Обычный 4" xfId="3"/>
    <cellStyle name="Обычный 4 2" xfId="7"/>
    <cellStyle name="Обычный 5" xfId="5"/>
    <cellStyle name="Обычный 5 2" xfId="8"/>
    <cellStyle name="Обычный 6" xfId="6"/>
    <cellStyle name="Обычный 6 2" xfId="9"/>
    <cellStyle name="Финансовый 2 2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abSelected="1" view="pageBreakPreview" topLeftCell="A40" zoomScale="70" zoomScaleNormal="85" zoomScaleSheetLayoutView="70" workbookViewId="0">
      <selection activeCell="A52" sqref="A52:XFD52"/>
    </sheetView>
  </sheetViews>
  <sheetFormatPr defaultColWidth="8.88671875" defaultRowHeight="18" x14ac:dyDescent="0.35"/>
  <cols>
    <col min="1" max="1" width="100.44140625" style="10" customWidth="1"/>
    <col min="2" max="2" width="32.33203125" style="20" customWidth="1"/>
    <col min="3" max="3" width="34.33203125" style="20" customWidth="1"/>
    <col min="4" max="4" width="35.6640625" style="20" customWidth="1"/>
    <col min="5" max="16384" width="8.88671875" style="1"/>
  </cols>
  <sheetData>
    <row r="1" spans="1:4" ht="36" customHeight="1" x14ac:dyDescent="0.35">
      <c r="A1" s="83" t="s">
        <v>102</v>
      </c>
      <c r="B1" s="83"/>
      <c r="C1" s="83"/>
      <c r="D1" s="83"/>
    </row>
    <row r="2" spans="1:4" ht="19.95" customHeight="1" x14ac:dyDescent="0.35">
      <c r="A2" s="28"/>
      <c r="B2" s="28"/>
      <c r="C2" s="28"/>
      <c r="D2" s="9" t="s">
        <v>6</v>
      </c>
    </row>
    <row r="3" spans="1:4" s="77" customFormat="1" ht="27.75" customHeight="1" x14ac:dyDescent="0.4">
      <c r="A3" s="81" t="s">
        <v>14</v>
      </c>
      <c r="B3" s="81" t="s">
        <v>78</v>
      </c>
      <c r="C3" s="81" t="s">
        <v>76</v>
      </c>
      <c r="D3" s="81" t="s">
        <v>77</v>
      </c>
    </row>
    <row r="4" spans="1:4" s="77" customFormat="1" ht="27.75" customHeight="1" x14ac:dyDescent="0.4">
      <c r="A4" s="75" t="s">
        <v>13</v>
      </c>
      <c r="B4" s="76">
        <f>B11</f>
        <v>16401163</v>
      </c>
      <c r="C4" s="76">
        <f>C11</f>
        <v>15356020.200000001</v>
      </c>
      <c r="D4" s="76">
        <f>D11</f>
        <v>14579590.5</v>
      </c>
    </row>
    <row r="5" spans="1:4" s="77" customFormat="1" ht="27.75" customHeight="1" x14ac:dyDescent="0.4">
      <c r="A5" s="75" t="s">
        <v>101</v>
      </c>
      <c r="B5" s="76">
        <f>B26</f>
        <v>22154656.399999999</v>
      </c>
      <c r="C5" s="76">
        <f>C26</f>
        <v>17545777.700000003</v>
      </c>
      <c r="D5" s="76">
        <f>D26</f>
        <v>18131324.900000002</v>
      </c>
    </row>
    <row r="6" spans="1:4" s="80" customFormat="1" ht="27.75" customHeight="1" x14ac:dyDescent="0.4">
      <c r="A6" s="78" t="s">
        <v>100</v>
      </c>
      <c r="B6" s="79">
        <f>B4-B5</f>
        <v>-5753493.3999999985</v>
      </c>
      <c r="C6" s="79">
        <f>C4-C5</f>
        <v>-2189757.5000000019</v>
      </c>
      <c r="D6" s="79">
        <f>D4-D5</f>
        <v>-3551734.4000000022</v>
      </c>
    </row>
    <row r="7" spans="1:4" ht="22.5" customHeight="1" x14ac:dyDescent="0.35">
      <c r="A7" s="32"/>
      <c r="B7" s="29"/>
      <c r="C7" s="29"/>
      <c r="D7" s="29"/>
    </row>
    <row r="8" spans="1:4" s="2" customFormat="1" ht="19.95" customHeight="1" x14ac:dyDescent="0.25">
      <c r="A8" s="11"/>
      <c r="B8" s="16"/>
      <c r="C8" s="16"/>
      <c r="D8" s="9" t="s">
        <v>6</v>
      </c>
    </row>
    <row r="9" spans="1:4" ht="45" customHeight="1" x14ac:dyDescent="0.35">
      <c r="A9" s="4" t="s">
        <v>0</v>
      </c>
      <c r="B9" s="5" t="s">
        <v>93</v>
      </c>
      <c r="C9" s="5" t="s">
        <v>95</v>
      </c>
      <c r="D9" s="5" t="s">
        <v>94</v>
      </c>
    </row>
    <row r="10" spans="1:4" s="6" customFormat="1" ht="33" customHeight="1" x14ac:dyDescent="0.35">
      <c r="A10" s="84" t="s">
        <v>11</v>
      </c>
      <c r="B10" s="84"/>
      <c r="C10" s="84"/>
      <c r="D10" s="84"/>
    </row>
    <row r="11" spans="1:4" s="27" customFormat="1" ht="22.8" x14ac:dyDescent="0.35">
      <c r="A11" s="71" t="s">
        <v>9</v>
      </c>
      <c r="B11" s="72">
        <f>B12+B21</f>
        <v>16401163</v>
      </c>
      <c r="C11" s="72">
        <f>C12+C21</f>
        <v>15356020.200000001</v>
      </c>
      <c r="D11" s="72">
        <f>D12+D21</f>
        <v>14579590.5</v>
      </c>
    </row>
    <row r="12" spans="1:4" s="6" customFormat="1" ht="30" customHeight="1" x14ac:dyDescent="0.35">
      <c r="A12" s="68" t="s">
        <v>4</v>
      </c>
      <c r="B12" s="69">
        <f>SUM(B13:B20)</f>
        <v>16037962.300000001</v>
      </c>
      <c r="C12" s="69">
        <f>SUM(C13:C20)</f>
        <v>14996785.9</v>
      </c>
      <c r="D12" s="69">
        <f>SUM(D13:D20)</f>
        <v>14241629.5</v>
      </c>
    </row>
    <row r="13" spans="1:4" s="6" customFormat="1" ht="34.799999999999997" x14ac:dyDescent="0.35">
      <c r="A13" s="15" t="s">
        <v>21</v>
      </c>
      <c r="B13" s="30">
        <v>15344578.4</v>
      </c>
      <c r="C13" s="33">
        <v>14593098.1</v>
      </c>
      <c r="D13" s="33">
        <v>13841617.9</v>
      </c>
    </row>
    <row r="14" spans="1:4" s="6" customFormat="1" x14ac:dyDescent="0.35">
      <c r="A14" s="12" t="s">
        <v>91</v>
      </c>
      <c r="B14" s="18">
        <v>577297.69999999995</v>
      </c>
      <c r="C14" s="8">
        <v>295103.59999999998</v>
      </c>
      <c r="D14" s="8">
        <v>295103.59999999998</v>
      </c>
    </row>
    <row r="15" spans="1:4" s="6" customFormat="1" ht="36" x14ac:dyDescent="0.35">
      <c r="A15" s="12" t="s">
        <v>22</v>
      </c>
      <c r="B15" s="18">
        <v>90000</v>
      </c>
      <c r="C15" s="8">
        <v>85000</v>
      </c>
      <c r="D15" s="8">
        <v>85000</v>
      </c>
    </row>
    <row r="16" spans="1:4" s="6" customFormat="1" ht="36" x14ac:dyDescent="0.35">
      <c r="A16" s="12" t="s">
        <v>3</v>
      </c>
      <c r="B16" s="18">
        <v>21182.799999999999</v>
      </c>
      <c r="C16" s="8">
        <v>18723.3</v>
      </c>
      <c r="D16" s="8">
        <v>15081</v>
      </c>
    </row>
    <row r="17" spans="1:4" s="6" customFormat="1" ht="36" x14ac:dyDescent="0.35">
      <c r="A17" s="12" t="s">
        <v>7</v>
      </c>
      <c r="B17" s="18">
        <v>4581.6000000000004</v>
      </c>
      <c r="C17" s="8">
        <v>4499.5</v>
      </c>
      <c r="D17" s="8">
        <v>4499.5</v>
      </c>
    </row>
    <row r="18" spans="1:4" s="6" customFormat="1" ht="46.5" customHeight="1" x14ac:dyDescent="0.35">
      <c r="A18" s="12" t="s">
        <v>23</v>
      </c>
      <c r="B18" s="18">
        <v>32</v>
      </c>
      <c r="C18" s="8">
        <v>32</v>
      </c>
      <c r="D18" s="8">
        <v>32</v>
      </c>
    </row>
    <row r="19" spans="1:4" s="6" customFormat="1" x14ac:dyDescent="0.35">
      <c r="A19" s="12" t="s">
        <v>2</v>
      </c>
      <c r="B19" s="18"/>
      <c r="C19" s="8"/>
      <c r="D19" s="8"/>
    </row>
    <row r="20" spans="1:4" ht="36" x14ac:dyDescent="0.35">
      <c r="A20" s="12" t="s">
        <v>92</v>
      </c>
      <c r="B20" s="18">
        <v>289.8</v>
      </c>
      <c r="C20" s="17">
        <v>329.4</v>
      </c>
      <c r="D20" s="17">
        <v>295.5</v>
      </c>
    </row>
    <row r="21" spans="1:4" ht="30.75" customHeight="1" x14ac:dyDescent="0.35">
      <c r="A21" s="68" t="s">
        <v>5</v>
      </c>
      <c r="B21" s="69">
        <f>SUM(B22:B24)</f>
        <v>363200.7</v>
      </c>
      <c r="C21" s="69">
        <f t="shared" ref="C21:D21" si="0">SUM(C22:C24)</f>
        <v>359234.3</v>
      </c>
      <c r="D21" s="69">
        <f t="shared" si="0"/>
        <v>337961</v>
      </c>
    </row>
    <row r="22" spans="1:4" ht="36" x14ac:dyDescent="0.35">
      <c r="A22" s="12" t="s">
        <v>90</v>
      </c>
      <c r="B22" s="17">
        <v>345267.20000000001</v>
      </c>
      <c r="C22" s="17">
        <v>340692.3</v>
      </c>
      <c r="D22" s="17">
        <v>320059.40000000002</v>
      </c>
    </row>
    <row r="23" spans="1:4" x14ac:dyDescent="0.35">
      <c r="A23" s="12" t="s">
        <v>1</v>
      </c>
      <c r="B23" s="17">
        <v>15414</v>
      </c>
      <c r="C23" s="17">
        <v>15872.5</v>
      </c>
      <c r="D23" s="17">
        <v>15281</v>
      </c>
    </row>
    <row r="24" spans="1:4" ht="97.8" customHeight="1" x14ac:dyDescent="0.35">
      <c r="A24" s="12" t="s">
        <v>8</v>
      </c>
      <c r="B24" s="17">
        <v>2519.5</v>
      </c>
      <c r="C24" s="17">
        <v>2669.5</v>
      </c>
      <c r="D24" s="17">
        <v>2620.6</v>
      </c>
    </row>
    <row r="25" spans="1:4" ht="36.75" customHeight="1" x14ac:dyDescent="0.35">
      <c r="A25" s="82" t="s">
        <v>12</v>
      </c>
      <c r="B25" s="82"/>
      <c r="C25" s="82"/>
      <c r="D25" s="82"/>
    </row>
    <row r="26" spans="1:4" s="34" customFormat="1" ht="24" customHeight="1" x14ac:dyDescent="0.35">
      <c r="A26" s="73" t="s">
        <v>10</v>
      </c>
      <c r="B26" s="74">
        <f>B27+B36+B45+B51+B52</f>
        <v>22154656.399999999</v>
      </c>
      <c r="C26" s="74">
        <f t="shared" ref="C26:D26" si="1">C27+C36+C45+C51+C52</f>
        <v>17545777.700000003</v>
      </c>
      <c r="D26" s="74">
        <f t="shared" si="1"/>
        <v>18131324.900000002</v>
      </c>
    </row>
    <row r="27" spans="1:4" ht="26.25" customHeight="1" x14ac:dyDescent="0.35">
      <c r="A27" s="23" t="s">
        <v>4</v>
      </c>
      <c r="B27" s="24">
        <f>SUM(B29:B35)</f>
        <v>988808.20000000007</v>
      </c>
      <c r="C27" s="24">
        <f>SUM(C29:C35)</f>
        <v>1008098</v>
      </c>
      <c r="D27" s="24">
        <f>SUM(D29:D35)</f>
        <v>1027558.7</v>
      </c>
    </row>
    <row r="28" spans="1:4" ht="26.25" customHeight="1" x14ac:dyDescent="0.35">
      <c r="A28" s="85" t="s">
        <v>99</v>
      </c>
      <c r="B28" s="86"/>
      <c r="C28" s="86"/>
      <c r="D28" s="87"/>
    </row>
    <row r="29" spans="1:4" x14ac:dyDescent="0.35">
      <c r="A29" s="13" t="s">
        <v>15</v>
      </c>
      <c r="B29" s="8">
        <v>460883.10000000003</v>
      </c>
      <c r="C29" s="8">
        <v>484433.4</v>
      </c>
      <c r="D29" s="19">
        <v>503810.9</v>
      </c>
    </row>
    <row r="30" spans="1:4" x14ac:dyDescent="0.35">
      <c r="A30" s="13" t="s">
        <v>16</v>
      </c>
      <c r="B30" s="8">
        <v>2875</v>
      </c>
      <c r="C30" s="8">
        <v>2875</v>
      </c>
      <c r="D30" s="19">
        <v>2875</v>
      </c>
    </row>
    <row r="31" spans="1:4" ht="36" x14ac:dyDescent="0.35">
      <c r="A31" s="14" t="s">
        <v>25</v>
      </c>
      <c r="B31" s="8">
        <v>0</v>
      </c>
      <c r="C31" s="8">
        <v>0</v>
      </c>
      <c r="D31" s="8">
        <v>0</v>
      </c>
    </row>
    <row r="32" spans="1:4" ht="36" x14ac:dyDescent="0.35">
      <c r="A32" s="13" t="s">
        <v>18</v>
      </c>
      <c r="B32" s="8">
        <v>102.6</v>
      </c>
      <c r="C32" s="8">
        <v>102.6</v>
      </c>
      <c r="D32" s="19">
        <v>102.6</v>
      </c>
    </row>
    <row r="33" spans="1:4" x14ac:dyDescent="0.35">
      <c r="A33" s="13" t="s">
        <v>19</v>
      </c>
      <c r="B33" s="8">
        <v>259</v>
      </c>
      <c r="C33" s="8">
        <v>254.1</v>
      </c>
      <c r="D33" s="19">
        <v>250</v>
      </c>
    </row>
    <row r="34" spans="1:4" ht="54" x14ac:dyDescent="0.35">
      <c r="A34" s="13" t="s">
        <v>26</v>
      </c>
      <c r="B34" s="8">
        <v>326000.09999999998</v>
      </c>
      <c r="C34" s="8">
        <v>326015.09999999998</v>
      </c>
      <c r="D34" s="19">
        <v>326015.09999999998</v>
      </c>
    </row>
    <row r="35" spans="1:4" ht="54" x14ac:dyDescent="0.35">
      <c r="A35" s="13" t="s">
        <v>27</v>
      </c>
      <c r="B35" s="8">
        <v>198688.4</v>
      </c>
      <c r="C35" s="8">
        <v>194417.8</v>
      </c>
      <c r="D35" s="19">
        <v>194505.09999999998</v>
      </c>
    </row>
    <row r="36" spans="1:4" ht="23.25" customHeight="1" x14ac:dyDescent="0.35">
      <c r="A36" s="23" t="s">
        <v>5</v>
      </c>
      <c r="B36" s="24">
        <f>SUM(B38:B44)</f>
        <v>1881055.9999999998</v>
      </c>
      <c r="C36" s="24">
        <f>SUM(C38:C44)</f>
        <v>1954489.6999999997</v>
      </c>
      <c r="D36" s="24">
        <f>SUM(D38:D44)</f>
        <v>2014894.7</v>
      </c>
    </row>
    <row r="37" spans="1:4" ht="39.6" customHeight="1" x14ac:dyDescent="0.35">
      <c r="A37" s="85" t="s">
        <v>103</v>
      </c>
      <c r="B37" s="86"/>
      <c r="C37" s="86"/>
      <c r="D37" s="87"/>
    </row>
    <row r="38" spans="1:4" x14ac:dyDescent="0.35">
      <c r="A38" s="13" t="s">
        <v>15</v>
      </c>
      <c r="B38" s="7">
        <v>1438687.4</v>
      </c>
      <c r="C38" s="7">
        <v>1512200.7</v>
      </c>
      <c r="D38" s="7">
        <v>1572688.6</v>
      </c>
    </row>
    <row r="39" spans="1:4" x14ac:dyDescent="0.35">
      <c r="A39" s="13" t="s">
        <v>16</v>
      </c>
      <c r="B39" s="7">
        <v>24286.799999999999</v>
      </c>
      <c r="C39" s="7">
        <v>24308.6</v>
      </c>
      <c r="D39" s="7">
        <v>24308.799999999999</v>
      </c>
    </row>
    <row r="40" spans="1:4" ht="72" x14ac:dyDescent="0.35">
      <c r="A40" s="13" t="s">
        <v>17</v>
      </c>
      <c r="B40" s="7">
        <v>4050.7</v>
      </c>
      <c r="C40" s="7">
        <v>4050.7</v>
      </c>
      <c r="D40" s="7">
        <v>4050.7</v>
      </c>
    </row>
    <row r="41" spans="1:4" ht="36" x14ac:dyDescent="0.35">
      <c r="A41" s="13" t="s">
        <v>18</v>
      </c>
      <c r="B41" s="7">
        <v>1083.9000000000001</v>
      </c>
      <c r="C41" s="7">
        <v>1083.9000000000001</v>
      </c>
      <c r="D41" s="7">
        <v>1083.9000000000001</v>
      </c>
    </row>
    <row r="42" spans="1:4" x14ac:dyDescent="0.35">
      <c r="A42" s="13" t="s">
        <v>19</v>
      </c>
      <c r="B42" s="7">
        <v>9301.5</v>
      </c>
      <c r="C42" s="7">
        <v>9212.4</v>
      </c>
      <c r="D42" s="7">
        <v>9129</v>
      </c>
    </row>
    <row r="43" spans="1:4" ht="36" x14ac:dyDescent="0.35">
      <c r="A43" s="13" t="s">
        <v>28</v>
      </c>
      <c r="B43" s="7">
        <v>55233.4</v>
      </c>
      <c r="C43" s="7">
        <v>55218.400000000001</v>
      </c>
      <c r="D43" s="7">
        <v>55218.400000000001</v>
      </c>
    </row>
    <row r="44" spans="1:4" ht="54" x14ac:dyDescent="0.35">
      <c r="A44" s="13" t="s">
        <v>29</v>
      </c>
      <c r="B44" s="7">
        <v>348412.3</v>
      </c>
      <c r="C44" s="7">
        <v>348415</v>
      </c>
      <c r="D44" s="7">
        <v>348415.3</v>
      </c>
    </row>
    <row r="45" spans="1:4" s="3" customFormat="1" ht="27.75" customHeight="1" x14ac:dyDescent="0.3">
      <c r="A45" s="23" t="s">
        <v>96</v>
      </c>
      <c r="B45" s="24">
        <f>SUM(B46:B50)</f>
        <v>19269842.099999998</v>
      </c>
      <c r="C45" s="24">
        <f t="shared" ref="C45" si="2">SUM(C46:C50)</f>
        <v>14568292.4</v>
      </c>
      <c r="D45" s="24">
        <f>SUM(D46:D50)</f>
        <v>15072380.700000001</v>
      </c>
    </row>
    <row r="46" spans="1:4" s="6" customFormat="1" ht="36" x14ac:dyDescent="0.35">
      <c r="A46" s="12" t="s">
        <v>20</v>
      </c>
      <c r="B46" s="25">
        <f>субс_РЧС!D6</f>
        <v>18201374</v>
      </c>
      <c r="C46" s="8">
        <f>субс_РЧС!I6</f>
        <v>13678340.6</v>
      </c>
      <c r="D46" s="8">
        <f>субс_РЧС!J6</f>
        <v>15065389.700000001</v>
      </c>
    </row>
    <row r="47" spans="1:4" s="6" customFormat="1" ht="100.5" customHeight="1" x14ac:dyDescent="0.35">
      <c r="A47" s="12" t="s">
        <v>79</v>
      </c>
      <c r="B47" s="8">
        <f>субс_ЦМУ!D7</f>
        <v>581400</v>
      </c>
      <c r="C47" s="8">
        <f>субс_ЦМУ!I7</f>
        <v>600868.30000000005</v>
      </c>
      <c r="D47" s="8">
        <v>0</v>
      </c>
    </row>
    <row r="48" spans="1:4" s="6" customFormat="1" ht="146.25" customHeight="1" x14ac:dyDescent="0.35">
      <c r="A48" s="12" t="s">
        <v>80</v>
      </c>
      <c r="B48" s="25">
        <f>субс_КСИМ!D7</f>
        <v>24805.8</v>
      </c>
      <c r="C48" s="8">
        <f>субс_КСИМ!I7</f>
        <v>4500.6000000000004</v>
      </c>
      <c r="D48" s="8">
        <v>0</v>
      </c>
    </row>
    <row r="49" spans="1:4" s="6" customFormat="1" ht="90" x14ac:dyDescent="0.35">
      <c r="A49" s="12" t="s">
        <v>81</v>
      </c>
      <c r="B49" s="8">
        <f>субс_Антифрод!D7</f>
        <v>455389.39999999997</v>
      </c>
      <c r="C49" s="8">
        <f>субс_Антифрод!I7</f>
        <v>277591.89999999997</v>
      </c>
      <c r="D49" s="8">
        <v>0</v>
      </c>
    </row>
    <row r="50" spans="1:4" s="6" customFormat="1" ht="36" customHeight="1" x14ac:dyDescent="0.35">
      <c r="A50" s="12" t="s">
        <v>82</v>
      </c>
      <c r="B50" s="8">
        <f>субс_ЗПУ!D6</f>
        <v>6872.9</v>
      </c>
      <c r="C50" s="8">
        <f>субс_ЗПУ!I6</f>
        <v>6990.9999999999991</v>
      </c>
      <c r="D50" s="8">
        <f>субс_ЗПУ!J6</f>
        <v>6990.9999999999991</v>
      </c>
    </row>
    <row r="51" spans="1:4" s="6" customFormat="1" ht="42" customHeight="1" x14ac:dyDescent="0.35">
      <c r="A51" s="26" t="s">
        <v>97</v>
      </c>
      <c r="B51" s="24">
        <v>14950.1</v>
      </c>
      <c r="C51" s="24">
        <v>14897.6</v>
      </c>
      <c r="D51" s="24">
        <v>16490.8</v>
      </c>
    </row>
    <row r="52" spans="1:4" s="6" customFormat="1" ht="42" hidden="1" customHeight="1" x14ac:dyDescent="0.35">
      <c r="A52" s="26" t="s">
        <v>98</v>
      </c>
      <c r="B52" s="70"/>
      <c r="C52" s="70"/>
      <c r="D52" s="70"/>
    </row>
    <row r="53" spans="1:4" s="6" customFormat="1" x14ac:dyDescent="0.35">
      <c r="A53" s="21"/>
      <c r="B53" s="22"/>
      <c r="C53" s="22"/>
      <c r="D53" s="22"/>
    </row>
    <row r="54" spans="1:4" hidden="1" x14ac:dyDescent="0.35"/>
    <row r="55" spans="1:4" hidden="1" x14ac:dyDescent="0.35"/>
    <row r="56" spans="1:4" hidden="1" x14ac:dyDescent="0.35"/>
    <row r="57" spans="1:4" hidden="1" x14ac:dyDescent="0.35"/>
    <row r="58" spans="1:4" hidden="1" x14ac:dyDescent="0.35"/>
    <row r="59" spans="1:4" hidden="1" x14ac:dyDescent="0.35"/>
  </sheetData>
  <sheetProtection selectLockedCells="1" selectUnlockedCells="1"/>
  <mergeCells count="5">
    <mergeCell ref="A25:D25"/>
    <mergeCell ref="A1:D1"/>
    <mergeCell ref="A10:D10"/>
    <mergeCell ref="A37:D37"/>
    <mergeCell ref="A28:D28"/>
  </mergeCells>
  <pageMargins left="0.39370078740157483" right="0.39370078740157483" top="0.78740157480314965" bottom="0.39370078740157483" header="0" footer="0"/>
  <pageSetup paperSize="9" scale="65" orientation="landscape" r:id="rId1"/>
  <rowBreaks count="2" manualBreakCount="2">
    <brk id="24" max="16383" man="1"/>
    <brk id="44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view="pageBreakPreview" zoomScale="120" zoomScaleNormal="100" zoomScaleSheetLayoutView="120" workbookViewId="0">
      <selection activeCell="K7" sqref="K7"/>
    </sheetView>
  </sheetViews>
  <sheetFormatPr defaultColWidth="47.33203125" defaultRowHeight="13.2" x14ac:dyDescent="0.25"/>
  <cols>
    <col min="2" max="3" width="0" hidden="1" customWidth="1"/>
    <col min="4" max="4" width="35" customWidth="1"/>
    <col min="5" max="8" width="0" hidden="1" customWidth="1"/>
    <col min="9" max="9" width="32.33203125" customWidth="1"/>
    <col min="10" max="10" width="34.44140625" customWidth="1"/>
  </cols>
  <sheetData>
    <row r="1" spans="1:10" ht="15.6" x14ac:dyDescent="0.25">
      <c r="A1" s="88" t="s">
        <v>75</v>
      </c>
      <c r="B1" s="88"/>
      <c r="C1" s="88"/>
      <c r="D1" s="88"/>
      <c r="E1" s="88"/>
      <c r="F1" s="88"/>
      <c r="G1" s="88"/>
      <c r="H1" s="88"/>
      <c r="I1" s="88"/>
      <c r="J1" s="88"/>
    </row>
    <row r="2" spans="1:10" ht="29.25" customHeight="1" x14ac:dyDescent="0.25">
      <c r="A2" s="91" t="s">
        <v>30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6" x14ac:dyDescent="0.25">
      <c r="A3" s="89" t="s">
        <v>24</v>
      </c>
      <c r="B3" s="89" t="s">
        <v>31</v>
      </c>
      <c r="C3" s="89" t="s">
        <v>32</v>
      </c>
      <c r="D3" s="90" t="s">
        <v>88</v>
      </c>
      <c r="E3" s="90"/>
      <c r="F3" s="90"/>
      <c r="G3" s="90"/>
      <c r="H3" s="90"/>
      <c r="I3" s="90"/>
      <c r="J3" s="90"/>
    </row>
    <row r="4" spans="1:10" ht="15.6" x14ac:dyDescent="0.25">
      <c r="A4" s="89"/>
      <c r="B4" s="89"/>
      <c r="C4" s="89"/>
      <c r="D4" s="49" t="s">
        <v>78</v>
      </c>
      <c r="E4" s="35"/>
      <c r="F4" s="35"/>
      <c r="G4" s="36"/>
      <c r="H4" s="36"/>
      <c r="I4" s="49" t="s">
        <v>76</v>
      </c>
      <c r="J4" s="49" t="s">
        <v>89</v>
      </c>
    </row>
    <row r="5" spans="1:10" ht="15.6" x14ac:dyDescent="0.25">
      <c r="A5" s="49">
        <v>1</v>
      </c>
      <c r="B5" s="49">
        <v>2</v>
      </c>
      <c r="C5" s="49">
        <v>3</v>
      </c>
      <c r="D5" s="49">
        <v>5</v>
      </c>
      <c r="E5" s="36"/>
      <c r="F5" s="36"/>
      <c r="G5" s="36"/>
      <c r="H5" s="36"/>
      <c r="I5" s="49">
        <v>6</v>
      </c>
      <c r="J5" s="49"/>
    </row>
    <row r="6" spans="1:10" s="67" customFormat="1" ht="13.8" x14ac:dyDescent="0.25">
      <c r="A6" s="31" t="s">
        <v>33</v>
      </c>
      <c r="B6" s="31">
        <v>300</v>
      </c>
      <c r="C6" s="31"/>
      <c r="D6" s="66">
        <f>D8+D12+D18</f>
        <v>14950.1</v>
      </c>
      <c r="E6" s="66">
        <f t="shared" ref="E6:J6" si="0">E8+E12+E18</f>
        <v>0</v>
      </c>
      <c r="F6" s="66">
        <f t="shared" si="0"/>
        <v>0</v>
      </c>
      <c r="G6" s="66">
        <f t="shared" si="0"/>
        <v>0</v>
      </c>
      <c r="H6" s="66">
        <f t="shared" si="0"/>
        <v>0</v>
      </c>
      <c r="I6" s="66">
        <f t="shared" si="0"/>
        <v>14897.600000000002</v>
      </c>
      <c r="J6" s="66">
        <f t="shared" si="0"/>
        <v>16490.8</v>
      </c>
    </row>
    <row r="7" spans="1:10" ht="15.6" x14ac:dyDescent="0.25">
      <c r="A7" s="49" t="s">
        <v>34</v>
      </c>
      <c r="B7" s="49"/>
      <c r="C7" s="49"/>
      <c r="D7" s="49"/>
      <c r="E7" s="36"/>
      <c r="F7" s="36"/>
      <c r="G7" s="36"/>
      <c r="H7" s="36"/>
      <c r="I7" s="49"/>
      <c r="J7" s="49"/>
    </row>
    <row r="8" spans="1:10" s="65" customFormat="1" ht="15.6" x14ac:dyDescent="0.25">
      <c r="A8" s="37" t="s">
        <v>35</v>
      </c>
      <c r="B8" s="52">
        <v>310</v>
      </c>
      <c r="C8" s="52">
        <v>100</v>
      </c>
      <c r="D8" s="64">
        <f>D10+D11</f>
        <v>12559.4</v>
      </c>
      <c r="E8" s="64">
        <f t="shared" ref="E8:H8" si="1">SUM(E10:E11)</f>
        <v>0</v>
      </c>
      <c r="F8" s="64">
        <f t="shared" si="1"/>
        <v>0</v>
      </c>
      <c r="G8" s="64">
        <f t="shared" si="1"/>
        <v>0</v>
      </c>
      <c r="H8" s="64">
        <f t="shared" si="1"/>
        <v>0</v>
      </c>
      <c r="I8" s="64">
        <f>I10+I11</f>
        <v>12507.1</v>
      </c>
      <c r="J8" s="64">
        <f>J10+J11</f>
        <v>14100.1</v>
      </c>
    </row>
    <row r="9" spans="1:10" s="65" customFormat="1" ht="15.6" x14ac:dyDescent="0.25">
      <c r="A9" s="52" t="s">
        <v>36</v>
      </c>
      <c r="B9" s="52"/>
      <c r="C9" s="52"/>
      <c r="D9" s="52"/>
      <c r="E9" s="36"/>
      <c r="F9" s="36"/>
      <c r="G9" s="36"/>
      <c r="H9" s="36"/>
      <c r="I9" s="52"/>
      <c r="J9" s="52"/>
    </row>
    <row r="10" spans="1:10" s="65" customFormat="1" ht="15.6" x14ac:dyDescent="0.25">
      <c r="A10" s="37" t="s">
        <v>37</v>
      </c>
      <c r="B10" s="52"/>
      <c r="C10" s="52"/>
      <c r="D10" s="50">
        <v>9645.5</v>
      </c>
      <c r="E10" s="51"/>
      <c r="F10" s="51"/>
      <c r="G10" s="51"/>
      <c r="H10" s="51"/>
      <c r="I10" s="50">
        <v>9605.6</v>
      </c>
      <c r="J10" s="50">
        <f>10829+0.6</f>
        <v>10829.6</v>
      </c>
    </row>
    <row r="11" spans="1:10" s="65" customFormat="1" ht="15.6" x14ac:dyDescent="0.25">
      <c r="A11" s="37" t="s">
        <v>38</v>
      </c>
      <c r="B11" s="52"/>
      <c r="C11" s="52"/>
      <c r="D11" s="50">
        <f>2913.3+0.6</f>
        <v>2913.9</v>
      </c>
      <c r="E11" s="51"/>
      <c r="F11" s="51"/>
      <c r="G11" s="51"/>
      <c r="H11" s="51"/>
      <c r="I11" s="50">
        <f>2900.9+0.6</f>
        <v>2901.5</v>
      </c>
      <c r="J11" s="50">
        <v>3270.5</v>
      </c>
    </row>
    <row r="12" spans="1:10" s="65" customFormat="1" ht="15.6" x14ac:dyDescent="0.25">
      <c r="A12" s="37" t="s">
        <v>39</v>
      </c>
      <c r="B12" s="52">
        <v>320</v>
      </c>
      <c r="C12" s="52">
        <v>200</v>
      </c>
      <c r="D12" s="50">
        <f>SUM(D14:D17)</f>
        <v>2280.5</v>
      </c>
      <c r="E12" s="50">
        <f t="shared" ref="E12:J12" si="2">SUM(E14:E17)</f>
        <v>0</v>
      </c>
      <c r="F12" s="50">
        <f t="shared" si="2"/>
        <v>0</v>
      </c>
      <c r="G12" s="50">
        <f t="shared" si="2"/>
        <v>0</v>
      </c>
      <c r="H12" s="50">
        <f t="shared" si="2"/>
        <v>0</v>
      </c>
      <c r="I12" s="50">
        <f>SUM(I14:I17)</f>
        <v>2280.3000000000002</v>
      </c>
      <c r="J12" s="50">
        <f t="shared" si="2"/>
        <v>2280.5</v>
      </c>
    </row>
    <row r="13" spans="1:10" s="65" customFormat="1" ht="15.6" x14ac:dyDescent="0.25">
      <c r="A13" s="52" t="s">
        <v>36</v>
      </c>
      <c r="B13" s="52"/>
      <c r="C13" s="52"/>
      <c r="D13" s="50"/>
      <c r="E13" s="51"/>
      <c r="F13" s="51"/>
      <c r="G13" s="51"/>
      <c r="H13" s="51"/>
      <c r="I13" s="50"/>
      <c r="J13" s="50"/>
    </row>
    <row r="14" spans="1:10" s="65" customFormat="1" ht="15.6" x14ac:dyDescent="0.25">
      <c r="A14" s="38" t="s">
        <v>40</v>
      </c>
      <c r="B14" s="52"/>
      <c r="C14" s="52"/>
      <c r="D14" s="50">
        <v>227.8</v>
      </c>
      <c r="E14" s="51"/>
      <c r="F14" s="51"/>
      <c r="G14" s="51"/>
      <c r="H14" s="51"/>
      <c r="I14" s="50">
        <v>227.8</v>
      </c>
      <c r="J14" s="50">
        <v>227.8</v>
      </c>
    </row>
    <row r="15" spans="1:10" s="65" customFormat="1" ht="15.6" x14ac:dyDescent="0.25">
      <c r="A15" s="38" t="s">
        <v>41</v>
      </c>
      <c r="B15" s="52"/>
      <c r="C15" s="52"/>
      <c r="D15" s="50">
        <v>64.7</v>
      </c>
      <c r="E15" s="51"/>
      <c r="F15" s="51"/>
      <c r="G15" s="51"/>
      <c r="H15" s="51"/>
      <c r="I15" s="50">
        <v>64.7</v>
      </c>
      <c r="J15" s="50">
        <v>64.7</v>
      </c>
    </row>
    <row r="16" spans="1:10" s="65" customFormat="1" ht="31.2" x14ac:dyDescent="0.25">
      <c r="A16" s="38" t="s">
        <v>42</v>
      </c>
      <c r="B16" s="52"/>
      <c r="C16" s="52"/>
      <c r="D16" s="50">
        <f>1893.8+15.4</f>
        <v>1909.2</v>
      </c>
      <c r="E16" s="51"/>
      <c r="F16" s="51"/>
      <c r="G16" s="51"/>
      <c r="H16" s="51"/>
      <c r="I16" s="50">
        <f>1893.8+15.2</f>
        <v>1909</v>
      </c>
      <c r="J16" s="50">
        <f>1893.8+15.4</f>
        <v>1909.2</v>
      </c>
    </row>
    <row r="17" spans="1:10" s="65" customFormat="1" ht="15.6" x14ac:dyDescent="0.25">
      <c r="A17" s="38" t="s">
        <v>43</v>
      </c>
      <c r="B17" s="52"/>
      <c r="C17" s="52"/>
      <c r="D17" s="50">
        <v>78.8</v>
      </c>
      <c r="E17" s="51"/>
      <c r="F17" s="51"/>
      <c r="G17" s="51"/>
      <c r="H17" s="51"/>
      <c r="I17" s="50">
        <v>78.8</v>
      </c>
      <c r="J17" s="50">
        <v>78.8</v>
      </c>
    </row>
    <row r="18" spans="1:10" s="65" customFormat="1" ht="46.8" x14ac:dyDescent="0.25">
      <c r="A18" s="37" t="s">
        <v>44</v>
      </c>
      <c r="B18" s="52">
        <v>330</v>
      </c>
      <c r="C18" s="52">
        <v>300</v>
      </c>
      <c r="D18" s="50">
        <f>D20</f>
        <v>110.2</v>
      </c>
      <c r="E18" s="51"/>
      <c r="F18" s="51"/>
      <c r="G18" s="51"/>
      <c r="H18" s="51"/>
      <c r="I18" s="50">
        <f>I20</f>
        <v>110.2</v>
      </c>
      <c r="J18" s="50">
        <f>J20</f>
        <v>110.2</v>
      </c>
    </row>
    <row r="19" spans="1:10" s="65" customFormat="1" ht="15.6" x14ac:dyDescent="0.25">
      <c r="A19" s="52" t="s">
        <v>36</v>
      </c>
      <c r="B19" s="52"/>
      <c r="C19" s="52"/>
      <c r="D19" s="50"/>
      <c r="E19" s="51"/>
      <c r="F19" s="51"/>
      <c r="G19" s="51"/>
      <c r="H19" s="51"/>
      <c r="I19" s="50"/>
      <c r="J19" s="50"/>
    </row>
    <row r="20" spans="1:10" s="65" customFormat="1" ht="15.6" x14ac:dyDescent="0.25">
      <c r="A20" s="37" t="s">
        <v>45</v>
      </c>
      <c r="B20" s="52"/>
      <c r="C20" s="52"/>
      <c r="D20" s="50">
        <v>110.2</v>
      </c>
      <c r="E20" s="51"/>
      <c r="F20" s="51"/>
      <c r="G20" s="51"/>
      <c r="H20" s="51"/>
      <c r="I20" s="50">
        <v>110.2</v>
      </c>
      <c r="J20" s="50">
        <f>I20</f>
        <v>110.2</v>
      </c>
    </row>
  </sheetData>
  <mergeCells count="6">
    <mergeCell ref="A1:J1"/>
    <mergeCell ref="A3:A4"/>
    <mergeCell ref="B3:B4"/>
    <mergeCell ref="C3:C4"/>
    <mergeCell ref="D3:J3"/>
    <mergeCell ref="A2:J2"/>
  </mergeCells>
  <pageMargins left="0.39370078740157483" right="0.39370078740157483" top="0.78740157480314965" bottom="0.39370078740157483" header="0" footer="0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zoomScaleNormal="100" zoomScaleSheetLayoutView="100" workbookViewId="0">
      <selection activeCell="D3" sqref="D3:D4"/>
    </sheetView>
  </sheetViews>
  <sheetFormatPr defaultRowHeight="13.2" x14ac:dyDescent="0.25"/>
  <cols>
    <col min="1" max="1" width="73" customWidth="1"/>
    <col min="2" max="3" width="0" hidden="1" customWidth="1"/>
    <col min="4" max="4" width="25.33203125" customWidth="1"/>
    <col min="5" max="5" width="13.33203125" hidden="1" customWidth="1"/>
    <col min="6" max="8" width="0" hidden="1" customWidth="1"/>
    <col min="9" max="9" width="21.109375" customWidth="1"/>
    <col min="10" max="10" width="22.6640625" customWidth="1"/>
  </cols>
  <sheetData>
    <row r="1" spans="1:10" ht="41.25" customHeight="1" x14ac:dyDescent="0.25">
      <c r="A1" s="92" t="s">
        <v>87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5.75" customHeight="1" x14ac:dyDescent="0.25">
      <c r="A2" s="93" t="s">
        <v>24</v>
      </c>
      <c r="B2" s="93" t="s">
        <v>31</v>
      </c>
      <c r="C2" s="93" t="s">
        <v>32</v>
      </c>
      <c r="D2" s="95" t="s">
        <v>88</v>
      </c>
      <c r="E2" s="96"/>
      <c r="F2" s="96"/>
      <c r="G2" s="96"/>
      <c r="H2" s="96"/>
      <c r="I2" s="96"/>
      <c r="J2" s="97"/>
    </row>
    <row r="3" spans="1:10" ht="13.8" x14ac:dyDescent="0.25">
      <c r="A3" s="98"/>
      <c r="B3" s="98"/>
      <c r="C3" s="98"/>
      <c r="D3" s="93">
        <v>2023</v>
      </c>
      <c r="E3" s="95" t="s">
        <v>34</v>
      </c>
      <c r="F3" s="96"/>
      <c r="G3" s="96"/>
      <c r="H3" s="97"/>
      <c r="I3" s="93">
        <v>2024</v>
      </c>
      <c r="J3" s="93">
        <v>2025</v>
      </c>
    </row>
    <row r="4" spans="1:10" ht="27.6" x14ac:dyDescent="0.25">
      <c r="A4" s="94"/>
      <c r="B4" s="94"/>
      <c r="C4" s="94"/>
      <c r="D4" s="94"/>
      <c r="E4" s="39" t="s">
        <v>46</v>
      </c>
      <c r="F4" s="39" t="s">
        <v>47</v>
      </c>
      <c r="G4" s="39" t="s">
        <v>48</v>
      </c>
      <c r="H4" s="39" t="s">
        <v>49</v>
      </c>
      <c r="I4" s="94"/>
      <c r="J4" s="94"/>
    </row>
    <row r="5" spans="1:10" ht="13.8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5</v>
      </c>
      <c r="J5" s="40">
        <v>6</v>
      </c>
    </row>
    <row r="6" spans="1:10" s="63" customFormat="1" ht="13.8" x14ac:dyDescent="0.25">
      <c r="A6" s="53" t="s">
        <v>50</v>
      </c>
      <c r="B6" s="54" t="s">
        <v>51</v>
      </c>
      <c r="C6" s="55"/>
      <c r="D6" s="56">
        <f>D8+D13+D21+D27+D26</f>
        <v>18201374</v>
      </c>
      <c r="E6" s="56">
        <v>59404.65</v>
      </c>
      <c r="F6" s="56">
        <v>92224.35</v>
      </c>
      <c r="G6" s="56">
        <v>74150.709999999992</v>
      </c>
      <c r="H6" s="56">
        <v>473220.29000000004</v>
      </c>
      <c r="I6" s="56">
        <f t="shared" ref="I6:J6" si="0">I8+I13+I21+I27+I26</f>
        <v>13678340.6</v>
      </c>
      <c r="J6" s="56">
        <f t="shared" si="0"/>
        <v>15065389.700000001</v>
      </c>
    </row>
    <row r="7" spans="1:10" ht="13.8" x14ac:dyDescent="0.25">
      <c r="A7" s="42" t="s">
        <v>34</v>
      </c>
      <c r="B7" s="43"/>
      <c r="C7" s="44"/>
      <c r="D7" s="46"/>
      <c r="E7" s="46"/>
      <c r="F7" s="46"/>
      <c r="G7" s="46"/>
      <c r="H7" s="46"/>
      <c r="I7" s="46"/>
      <c r="J7" s="46"/>
    </row>
    <row r="8" spans="1:10" ht="13.8" x14ac:dyDescent="0.25">
      <c r="A8" s="47" t="s">
        <v>35</v>
      </c>
      <c r="B8" s="43" t="s">
        <v>52</v>
      </c>
      <c r="C8" s="43" t="s">
        <v>53</v>
      </c>
      <c r="D8" s="45">
        <f>D10+D12+D11</f>
        <v>4277291.2600000007</v>
      </c>
      <c r="E8" s="46">
        <v>13456.76</v>
      </c>
      <c r="F8" s="46">
        <v>22410.959999999999</v>
      </c>
      <c r="G8" s="46">
        <v>22381.19</v>
      </c>
      <c r="H8" s="46">
        <v>46601.09</v>
      </c>
      <c r="I8" s="45">
        <f t="shared" ref="I8" si="1">I10+I12+I11</f>
        <v>4104147.91</v>
      </c>
      <c r="J8" s="45">
        <f t="shared" ref="J8" si="2">J10+J12+J11</f>
        <v>4898442.1100000003</v>
      </c>
    </row>
    <row r="9" spans="1:10" ht="13.8" x14ac:dyDescent="0.25">
      <c r="A9" s="42" t="s">
        <v>36</v>
      </c>
      <c r="B9" s="43"/>
      <c r="C9" s="44"/>
      <c r="D9" s="45"/>
      <c r="E9" s="46"/>
      <c r="F9" s="46"/>
      <c r="G9" s="46"/>
      <c r="H9" s="46"/>
      <c r="I9" s="45"/>
      <c r="J9" s="45"/>
    </row>
    <row r="10" spans="1:10" ht="13.8" x14ac:dyDescent="0.25">
      <c r="A10" s="47" t="s">
        <v>37</v>
      </c>
      <c r="B10" s="43"/>
      <c r="C10" s="44"/>
      <c r="D10" s="45">
        <v>3328507.58</v>
      </c>
      <c r="E10" s="46">
        <v>10569.86</v>
      </c>
      <c r="F10" s="46">
        <v>17334.839999999997</v>
      </c>
      <c r="G10" s="46">
        <v>17364.07</v>
      </c>
      <c r="H10" s="46">
        <v>37213.17</v>
      </c>
      <c r="I10" s="45">
        <v>3195674.8</v>
      </c>
      <c r="J10" s="45">
        <v>3807450.34</v>
      </c>
    </row>
    <row r="11" spans="1:10" ht="13.8" x14ac:dyDescent="0.25">
      <c r="A11" s="47" t="s">
        <v>54</v>
      </c>
      <c r="B11" s="43"/>
      <c r="C11" s="44"/>
      <c r="D11" s="45">
        <v>6669.95</v>
      </c>
      <c r="E11" s="46">
        <v>0</v>
      </c>
      <c r="F11" s="46">
        <v>0</v>
      </c>
      <c r="G11" s="46">
        <v>0</v>
      </c>
      <c r="H11" s="46">
        <v>0</v>
      </c>
      <c r="I11" s="45">
        <v>6669.95</v>
      </c>
      <c r="J11" s="45">
        <v>6747.49</v>
      </c>
    </row>
    <row r="12" spans="1:10" ht="13.8" x14ac:dyDescent="0.25">
      <c r="A12" s="47" t="s">
        <v>38</v>
      </c>
      <c r="B12" s="43"/>
      <c r="C12" s="44"/>
      <c r="D12" s="45">
        <v>942113.73</v>
      </c>
      <c r="E12" s="46">
        <v>2886.8999999999996</v>
      </c>
      <c r="F12" s="46">
        <v>5076.1200000000008</v>
      </c>
      <c r="G12" s="46">
        <v>5017.12</v>
      </c>
      <c r="H12" s="46">
        <v>9387.92</v>
      </c>
      <c r="I12" s="45">
        <v>901803.16</v>
      </c>
      <c r="J12" s="45">
        <v>1084244.28</v>
      </c>
    </row>
    <row r="13" spans="1:10" ht="13.8" x14ac:dyDescent="0.25">
      <c r="A13" s="47" t="s">
        <v>39</v>
      </c>
      <c r="B13" s="43" t="s">
        <v>55</v>
      </c>
      <c r="C13" s="43" t="s">
        <v>56</v>
      </c>
      <c r="D13" s="45">
        <f>D15+D16+D17+D18+D19+D20</f>
        <v>3211018.0100000002</v>
      </c>
      <c r="E13" s="46">
        <v>36883.919999999998</v>
      </c>
      <c r="F13" s="46">
        <v>37188.99</v>
      </c>
      <c r="G13" s="46">
        <v>37138.980000000003</v>
      </c>
      <c r="H13" s="46">
        <v>37444.04</v>
      </c>
      <c r="I13" s="45">
        <f t="shared" ref="I13" si="3">I15+I16+I17+I18+I19+I20</f>
        <v>4073944.74</v>
      </c>
      <c r="J13" s="45">
        <f t="shared" ref="J13" si="4">J15+J16+J17+J18+J19+J20</f>
        <v>4290344.1500000004</v>
      </c>
    </row>
    <row r="14" spans="1:10" ht="13.8" x14ac:dyDescent="0.25">
      <c r="A14" s="42" t="s">
        <v>36</v>
      </c>
      <c r="B14" s="43"/>
      <c r="C14" s="44"/>
      <c r="D14" s="45"/>
      <c r="E14" s="46"/>
      <c r="F14" s="46"/>
      <c r="G14" s="46"/>
      <c r="H14" s="46"/>
      <c r="I14" s="45"/>
      <c r="J14" s="45"/>
    </row>
    <row r="15" spans="1:10" ht="13.8" x14ac:dyDescent="0.25">
      <c r="A15" s="47" t="s">
        <v>40</v>
      </c>
      <c r="B15" s="43"/>
      <c r="C15" s="44"/>
      <c r="D15" s="45">
        <v>360487.62</v>
      </c>
      <c r="E15" s="46">
        <v>120</v>
      </c>
      <c r="F15" s="46">
        <v>180</v>
      </c>
      <c r="G15" s="46">
        <v>180</v>
      </c>
      <c r="H15" s="46">
        <v>240</v>
      </c>
      <c r="I15" s="45">
        <v>359975.17</v>
      </c>
      <c r="J15" s="45">
        <v>364095.86</v>
      </c>
    </row>
    <row r="16" spans="1:10" ht="13.8" x14ac:dyDescent="0.25">
      <c r="A16" s="47" t="s">
        <v>57</v>
      </c>
      <c r="B16" s="43"/>
      <c r="C16" s="44"/>
      <c r="D16" s="45">
        <v>7647.58</v>
      </c>
      <c r="E16" s="46">
        <v>0</v>
      </c>
      <c r="F16" s="46">
        <v>0</v>
      </c>
      <c r="G16" s="46">
        <v>0</v>
      </c>
      <c r="H16" s="46">
        <v>0</v>
      </c>
      <c r="I16" s="45">
        <v>7647.58</v>
      </c>
      <c r="J16" s="45">
        <v>7699.94</v>
      </c>
    </row>
    <row r="17" spans="1:10" ht="13.8" x14ac:dyDescent="0.25">
      <c r="A17" s="47" t="s">
        <v>41</v>
      </c>
      <c r="B17" s="43"/>
      <c r="C17" s="44"/>
      <c r="D17" s="45">
        <v>68111.31</v>
      </c>
      <c r="E17" s="46">
        <v>40</v>
      </c>
      <c r="F17" s="46">
        <v>60</v>
      </c>
      <c r="G17" s="46">
        <v>60</v>
      </c>
      <c r="H17" s="46">
        <v>80</v>
      </c>
      <c r="I17" s="45">
        <v>69635.789999999994</v>
      </c>
      <c r="J17" s="45">
        <v>83011.899999999994</v>
      </c>
    </row>
    <row r="18" spans="1:10" ht="13.8" x14ac:dyDescent="0.25">
      <c r="A18" s="47" t="s">
        <v>42</v>
      </c>
      <c r="B18" s="43"/>
      <c r="C18" s="44"/>
      <c r="D18" s="45">
        <v>352879.59</v>
      </c>
      <c r="E18" s="46">
        <v>3565.83</v>
      </c>
      <c r="F18" s="46">
        <v>3565.83</v>
      </c>
      <c r="G18" s="46">
        <v>3565.83</v>
      </c>
      <c r="H18" s="46">
        <v>3565.8199999999997</v>
      </c>
      <c r="I18" s="45">
        <v>324625.96999999997</v>
      </c>
      <c r="J18" s="45">
        <v>381561.03</v>
      </c>
    </row>
    <row r="19" spans="1:10" ht="13.8" x14ac:dyDescent="0.25">
      <c r="A19" s="47" t="s">
        <v>58</v>
      </c>
      <c r="B19" s="43"/>
      <c r="C19" s="44"/>
      <c r="D19" s="45">
        <v>127376.16</v>
      </c>
      <c r="E19" s="46">
        <v>161.56</v>
      </c>
      <c r="F19" s="46">
        <v>386.63</v>
      </c>
      <c r="G19" s="46">
        <v>336.63</v>
      </c>
      <c r="H19" s="46">
        <v>561.70000000000005</v>
      </c>
      <c r="I19" s="45">
        <v>126662.36</v>
      </c>
      <c r="J19" s="45">
        <v>142459.45000000001</v>
      </c>
    </row>
    <row r="20" spans="1:10" ht="13.8" x14ac:dyDescent="0.25">
      <c r="A20" s="47" t="s">
        <v>43</v>
      </c>
      <c r="B20" s="43"/>
      <c r="C20" s="44"/>
      <c r="D20" s="45">
        <v>2294515.75</v>
      </c>
      <c r="E20" s="46">
        <v>32996.53</v>
      </c>
      <c r="F20" s="46">
        <v>32996.53</v>
      </c>
      <c r="G20" s="46">
        <v>32996.520000000004</v>
      </c>
      <c r="H20" s="46">
        <v>32996.520000000004</v>
      </c>
      <c r="I20" s="45">
        <v>3185397.87</v>
      </c>
      <c r="J20" s="45">
        <v>3311515.97</v>
      </c>
    </row>
    <row r="21" spans="1:10" ht="27.6" x14ac:dyDescent="0.25">
      <c r="A21" s="47" t="s">
        <v>44</v>
      </c>
      <c r="B21" s="43" t="s">
        <v>59</v>
      </c>
      <c r="C21" s="43" t="s">
        <v>60</v>
      </c>
      <c r="D21" s="45">
        <f>D23+D25+D24</f>
        <v>10622870.9</v>
      </c>
      <c r="E21" s="46">
        <v>344.97</v>
      </c>
      <c r="F21" s="46">
        <v>24153.9</v>
      </c>
      <c r="G21" s="46">
        <v>5762.7400000000007</v>
      </c>
      <c r="H21" s="46">
        <v>380282.46</v>
      </c>
      <c r="I21" s="45">
        <f t="shared" ref="I21:J21" si="5">I23+I25+I24</f>
        <v>5411178.0500000007</v>
      </c>
      <c r="J21" s="45">
        <f t="shared" si="5"/>
        <v>5777503.6200000001</v>
      </c>
    </row>
    <row r="22" spans="1:10" ht="13.8" x14ac:dyDescent="0.25">
      <c r="A22" s="42" t="s">
        <v>36</v>
      </c>
      <c r="B22" s="43"/>
      <c r="C22" s="44"/>
      <c r="D22" s="45"/>
      <c r="E22" s="46"/>
      <c r="F22" s="46"/>
      <c r="G22" s="46"/>
      <c r="H22" s="46"/>
      <c r="I22" s="45"/>
      <c r="J22" s="45"/>
    </row>
    <row r="23" spans="1:10" ht="13.8" x14ac:dyDescent="0.25">
      <c r="A23" s="48" t="s">
        <v>61</v>
      </c>
      <c r="B23" s="43"/>
      <c r="C23" s="44"/>
      <c r="D23" s="45">
        <v>10497008.300000001</v>
      </c>
      <c r="E23" s="46">
        <v>0</v>
      </c>
      <c r="F23" s="46">
        <v>22940.5</v>
      </c>
      <c r="G23" s="46">
        <v>4966.1000000000004</v>
      </c>
      <c r="H23" s="46">
        <v>260254.4</v>
      </c>
      <c r="I23" s="45">
        <v>5336639.6900000004</v>
      </c>
      <c r="J23" s="45">
        <v>5624481.7400000002</v>
      </c>
    </row>
    <row r="24" spans="1:10" ht="13.8" x14ac:dyDescent="0.25">
      <c r="A24" s="48" t="s">
        <v>62</v>
      </c>
      <c r="B24" s="43"/>
      <c r="C24" s="44"/>
      <c r="D24" s="45">
        <v>40000</v>
      </c>
      <c r="E24" s="46">
        <v>0</v>
      </c>
      <c r="F24" s="46">
        <v>0</v>
      </c>
      <c r="G24" s="46">
        <v>0</v>
      </c>
      <c r="H24" s="46">
        <v>120000</v>
      </c>
      <c r="I24" s="45"/>
      <c r="J24" s="45"/>
    </row>
    <row r="25" spans="1:10" ht="13.8" x14ac:dyDescent="0.25">
      <c r="A25" s="47" t="s">
        <v>63</v>
      </c>
      <c r="B25" s="43"/>
      <c r="C25" s="44"/>
      <c r="D25" s="45">
        <v>85862.6</v>
      </c>
      <c r="E25" s="46">
        <v>344.97</v>
      </c>
      <c r="F25" s="46">
        <v>1213.3999999999999</v>
      </c>
      <c r="G25" s="46">
        <v>796.64</v>
      </c>
      <c r="H25" s="46">
        <v>28.06</v>
      </c>
      <c r="I25" s="45">
        <v>74538.36</v>
      </c>
      <c r="J25" s="45">
        <v>153021.88</v>
      </c>
    </row>
    <row r="26" spans="1:10" ht="27.6" x14ac:dyDescent="0.25">
      <c r="A26" s="47" t="s">
        <v>64</v>
      </c>
      <c r="B26" s="43" t="s">
        <v>65</v>
      </c>
      <c r="C26" s="43" t="s">
        <v>66</v>
      </c>
      <c r="D26" s="45">
        <v>55400.22</v>
      </c>
      <c r="E26" s="46">
        <v>0</v>
      </c>
      <c r="F26" s="46">
        <v>0</v>
      </c>
      <c r="G26" s="46">
        <v>0</v>
      </c>
      <c r="H26" s="46">
        <v>0</v>
      </c>
      <c r="I26" s="45">
        <v>54276.29</v>
      </c>
      <c r="J26" s="45">
        <v>54276.29</v>
      </c>
    </row>
    <row r="27" spans="1:10" ht="27.6" x14ac:dyDescent="0.25">
      <c r="A27" s="47" t="s">
        <v>68</v>
      </c>
      <c r="B27" s="43">
        <v>380</v>
      </c>
      <c r="C27" s="43" t="s">
        <v>67</v>
      </c>
      <c r="D27" s="45">
        <f>D29+D30+D31+D32+D33</f>
        <v>34793.61</v>
      </c>
      <c r="E27" s="46">
        <v>8719</v>
      </c>
      <c r="F27" s="46">
        <v>8470.5</v>
      </c>
      <c r="G27" s="46">
        <v>8867.7999999999993</v>
      </c>
      <c r="H27" s="46">
        <v>8892.7000000000007</v>
      </c>
      <c r="I27" s="45">
        <f t="shared" ref="I27" si="6">I29+I30+I31+I32+I33</f>
        <v>34793.61</v>
      </c>
      <c r="J27" s="45">
        <v>44823.53</v>
      </c>
    </row>
    <row r="28" spans="1:10" ht="13.8" x14ac:dyDescent="0.25">
      <c r="A28" s="42" t="s">
        <v>36</v>
      </c>
      <c r="B28" s="47"/>
      <c r="C28" s="47"/>
      <c r="D28" s="45"/>
      <c r="E28" s="46"/>
      <c r="F28" s="46"/>
      <c r="G28" s="46"/>
      <c r="H28" s="46"/>
      <c r="I28" s="45"/>
      <c r="J28" s="45"/>
    </row>
    <row r="29" spans="1:10" ht="13.8" x14ac:dyDescent="0.25">
      <c r="A29" s="47" t="s">
        <v>69</v>
      </c>
      <c r="B29" s="47"/>
      <c r="C29" s="47"/>
      <c r="D29" s="45">
        <v>8530.2000000000007</v>
      </c>
      <c r="E29" s="46">
        <v>948.5</v>
      </c>
      <c r="F29" s="46">
        <v>850.5</v>
      </c>
      <c r="G29" s="46">
        <v>930.30000000000007</v>
      </c>
      <c r="H29" s="46">
        <v>777</v>
      </c>
      <c r="I29" s="45">
        <v>8530.2000000000007</v>
      </c>
      <c r="J29" s="45">
        <v>11010.3</v>
      </c>
    </row>
    <row r="30" spans="1:10" ht="13.8" x14ac:dyDescent="0.25">
      <c r="A30" s="47" t="s">
        <v>70</v>
      </c>
      <c r="B30" s="47"/>
      <c r="C30" s="47"/>
      <c r="D30" s="45">
        <v>1905.9</v>
      </c>
      <c r="E30" s="46">
        <v>3564.5</v>
      </c>
      <c r="F30" s="46">
        <v>3964</v>
      </c>
      <c r="G30" s="46">
        <v>3697.5</v>
      </c>
      <c r="H30" s="46">
        <v>4423.75</v>
      </c>
      <c r="I30" s="45">
        <v>1905.9</v>
      </c>
      <c r="J30" s="45">
        <v>2768.26</v>
      </c>
    </row>
    <row r="31" spans="1:10" ht="13.8" x14ac:dyDescent="0.25">
      <c r="A31" s="47" t="s">
        <v>71</v>
      </c>
      <c r="B31" s="47"/>
      <c r="C31" s="47"/>
      <c r="D31" s="45">
        <v>24074.68</v>
      </c>
      <c r="E31" s="46">
        <v>4206</v>
      </c>
      <c r="F31" s="46">
        <v>3656</v>
      </c>
      <c r="G31" s="46">
        <v>4240</v>
      </c>
      <c r="H31" s="46">
        <v>3691.9500000000003</v>
      </c>
      <c r="I31" s="45">
        <v>24074.68</v>
      </c>
      <c r="J31" s="45">
        <v>30762.14</v>
      </c>
    </row>
    <row r="32" spans="1:10" ht="13.8" x14ac:dyDescent="0.25">
      <c r="A32" s="47" t="s">
        <v>72</v>
      </c>
      <c r="B32" s="47"/>
      <c r="C32" s="47"/>
      <c r="D32" s="45">
        <v>250.68</v>
      </c>
      <c r="E32" s="46">
        <v>0</v>
      </c>
      <c r="F32" s="46">
        <v>0</v>
      </c>
      <c r="G32" s="46">
        <v>0</v>
      </c>
      <c r="H32" s="46">
        <v>0</v>
      </c>
      <c r="I32" s="45">
        <v>250.68</v>
      </c>
      <c r="J32" s="45">
        <v>250.68</v>
      </c>
    </row>
    <row r="33" spans="1:10" ht="27.6" x14ac:dyDescent="0.25">
      <c r="A33" s="47" t="s">
        <v>73</v>
      </c>
      <c r="B33" s="47"/>
      <c r="C33" s="47"/>
      <c r="D33" s="45">
        <v>32.15</v>
      </c>
      <c r="E33" s="46">
        <v>0</v>
      </c>
      <c r="F33" s="46">
        <v>0</v>
      </c>
      <c r="G33" s="46">
        <v>0</v>
      </c>
      <c r="H33" s="46">
        <v>0</v>
      </c>
      <c r="I33" s="45">
        <v>32.15</v>
      </c>
      <c r="J33" s="45">
        <v>32.15</v>
      </c>
    </row>
  </sheetData>
  <mergeCells count="9">
    <mergeCell ref="A1:J1"/>
    <mergeCell ref="I3:I4"/>
    <mergeCell ref="J3:J4"/>
    <mergeCell ref="E3:H3"/>
    <mergeCell ref="A2:A4"/>
    <mergeCell ref="B2:B4"/>
    <mergeCell ref="C2:C4"/>
    <mergeCell ref="D2:J2"/>
    <mergeCell ref="D3:D4"/>
  </mergeCells>
  <pageMargins left="0.39370078740157483" right="0.39370078740157483" top="0.78740157480314965" bottom="0.39370078740157483" header="0" footer="0"/>
  <pageSetup paperSize="9" scale="9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Normal="100" zoomScaleSheetLayoutView="100" workbookViewId="0">
      <selection activeCell="D4" sqref="D4:D5"/>
    </sheetView>
  </sheetViews>
  <sheetFormatPr defaultRowHeight="13.2" x14ac:dyDescent="0.25"/>
  <cols>
    <col min="1" max="1" width="76.33203125" customWidth="1"/>
    <col min="2" max="3" width="0" hidden="1" customWidth="1"/>
    <col min="4" max="4" width="24.88671875" customWidth="1"/>
    <col min="5" max="8" width="0" hidden="1" customWidth="1"/>
    <col min="9" max="9" width="23.88671875" customWidth="1"/>
    <col min="10" max="10" width="28.88671875" customWidth="1"/>
  </cols>
  <sheetData>
    <row r="1" spans="1:10" ht="59.25" customHeight="1" x14ac:dyDescent="0.25">
      <c r="A1" s="92" t="s">
        <v>86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 x14ac:dyDescent="0.25">
      <c r="A2" s="99" t="s">
        <v>83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3.8" x14ac:dyDescent="0.25">
      <c r="A3" s="93" t="s">
        <v>24</v>
      </c>
      <c r="B3" s="93" t="s">
        <v>31</v>
      </c>
      <c r="C3" s="93" t="s">
        <v>32</v>
      </c>
      <c r="D3" s="95" t="s">
        <v>88</v>
      </c>
      <c r="E3" s="96"/>
      <c r="F3" s="96"/>
      <c r="G3" s="96"/>
      <c r="H3" s="96"/>
      <c r="I3" s="96"/>
      <c r="J3" s="97"/>
    </row>
    <row r="4" spans="1:10" ht="13.8" x14ac:dyDescent="0.25">
      <c r="A4" s="98"/>
      <c r="B4" s="98"/>
      <c r="C4" s="98"/>
      <c r="D4" s="93">
        <v>2023</v>
      </c>
      <c r="E4" s="95" t="s">
        <v>34</v>
      </c>
      <c r="F4" s="96"/>
      <c r="G4" s="96"/>
      <c r="H4" s="97"/>
      <c r="I4" s="93">
        <v>2024</v>
      </c>
      <c r="J4" s="93">
        <v>2025</v>
      </c>
    </row>
    <row r="5" spans="1:10" ht="27.6" x14ac:dyDescent="0.25">
      <c r="A5" s="94"/>
      <c r="B5" s="94"/>
      <c r="C5" s="94"/>
      <c r="D5" s="94"/>
      <c r="E5" s="39" t="s">
        <v>46</v>
      </c>
      <c r="F5" s="39" t="s">
        <v>47</v>
      </c>
      <c r="G5" s="39" t="s">
        <v>48</v>
      </c>
      <c r="H5" s="39" t="s">
        <v>49</v>
      </c>
      <c r="I5" s="94"/>
      <c r="J5" s="94"/>
    </row>
    <row r="6" spans="1:10" s="41" customFormat="1" ht="13.8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5</v>
      </c>
      <c r="J6" s="40">
        <v>6</v>
      </c>
    </row>
    <row r="7" spans="1:10" s="57" customFormat="1" ht="13.8" x14ac:dyDescent="0.25">
      <c r="A7" s="53" t="s">
        <v>50</v>
      </c>
      <c r="B7" s="54" t="s">
        <v>51</v>
      </c>
      <c r="C7" s="55"/>
      <c r="D7" s="56">
        <f>D9+D14+D22+D28</f>
        <v>581400</v>
      </c>
      <c r="E7" s="56">
        <v>59404.65</v>
      </c>
      <c r="F7" s="56">
        <v>92224.35</v>
      </c>
      <c r="G7" s="56">
        <v>74150.709999999992</v>
      </c>
      <c r="H7" s="56">
        <v>473220.29000000004</v>
      </c>
      <c r="I7" s="56">
        <f>I9+I14+I22+I28</f>
        <v>600868.30000000005</v>
      </c>
      <c r="J7" s="56"/>
    </row>
    <row r="8" spans="1:10" s="41" customFormat="1" ht="13.8" x14ac:dyDescent="0.25">
      <c r="A8" s="42" t="s">
        <v>34</v>
      </c>
      <c r="B8" s="43"/>
      <c r="C8" s="44"/>
      <c r="D8" s="46"/>
      <c r="E8" s="46"/>
      <c r="F8" s="46"/>
      <c r="G8" s="46"/>
      <c r="H8" s="46"/>
      <c r="I8" s="46"/>
      <c r="J8" s="46"/>
    </row>
    <row r="9" spans="1:10" s="41" customFormat="1" ht="13.8" x14ac:dyDescent="0.25">
      <c r="A9" s="47" t="s">
        <v>35</v>
      </c>
      <c r="B9" s="43" t="s">
        <v>52</v>
      </c>
      <c r="C9" s="43" t="s">
        <v>53</v>
      </c>
      <c r="D9" s="45">
        <f>D11+D13</f>
        <v>156970.6</v>
      </c>
      <c r="E9" s="46">
        <v>13456.76</v>
      </c>
      <c r="F9" s="46">
        <v>22410.959999999999</v>
      </c>
      <c r="G9" s="46">
        <v>22381.19</v>
      </c>
      <c r="H9" s="46">
        <v>46601.09</v>
      </c>
      <c r="I9" s="45">
        <f>I11+I13</f>
        <v>161500</v>
      </c>
      <c r="J9" s="46"/>
    </row>
    <row r="10" spans="1:10" s="41" customFormat="1" ht="13.8" x14ac:dyDescent="0.25">
      <c r="A10" s="42" t="s">
        <v>36</v>
      </c>
      <c r="B10" s="43"/>
      <c r="C10" s="44"/>
      <c r="D10" s="45"/>
      <c r="E10" s="46"/>
      <c r="F10" s="46"/>
      <c r="G10" s="46"/>
      <c r="H10" s="46"/>
      <c r="I10" s="45"/>
      <c r="J10" s="46"/>
    </row>
    <row r="11" spans="1:10" s="41" customFormat="1" ht="13.8" x14ac:dyDescent="0.25">
      <c r="A11" s="47" t="s">
        <v>37</v>
      </c>
      <c r="B11" s="43"/>
      <c r="C11" s="44"/>
      <c r="D11" s="45">
        <v>125677</v>
      </c>
      <c r="E11" s="46">
        <v>10569.86</v>
      </c>
      <c r="F11" s="46">
        <v>17334.839999999997</v>
      </c>
      <c r="G11" s="46">
        <v>17364.07</v>
      </c>
      <c r="H11" s="46">
        <v>37213.17</v>
      </c>
      <c r="I11" s="45">
        <v>129447.3</v>
      </c>
      <c r="J11" s="46"/>
    </row>
    <row r="12" spans="1:10" s="41" customFormat="1" ht="13.8" x14ac:dyDescent="0.25">
      <c r="A12" s="47" t="s">
        <v>54</v>
      </c>
      <c r="B12" s="43"/>
      <c r="C12" s="44"/>
      <c r="D12" s="45"/>
      <c r="E12" s="46">
        <v>0</v>
      </c>
      <c r="F12" s="46">
        <v>0</v>
      </c>
      <c r="G12" s="46">
        <v>0</v>
      </c>
      <c r="H12" s="46">
        <v>0</v>
      </c>
      <c r="I12" s="45"/>
      <c r="J12" s="46"/>
    </row>
    <row r="13" spans="1:10" s="41" customFormat="1" ht="13.8" x14ac:dyDescent="0.25">
      <c r="A13" s="47" t="s">
        <v>38</v>
      </c>
      <c r="B13" s="43"/>
      <c r="C13" s="44"/>
      <c r="D13" s="45">
        <v>31293.599999999999</v>
      </c>
      <c r="E13" s="46">
        <v>2886.8999999999996</v>
      </c>
      <c r="F13" s="46">
        <v>5076.1200000000008</v>
      </c>
      <c r="G13" s="46">
        <v>5017.12</v>
      </c>
      <c r="H13" s="46">
        <v>9387.92</v>
      </c>
      <c r="I13" s="45">
        <v>32052.7</v>
      </c>
      <c r="J13" s="46"/>
    </row>
    <row r="14" spans="1:10" s="41" customFormat="1" ht="13.8" x14ac:dyDescent="0.25">
      <c r="A14" s="47" t="s">
        <v>39</v>
      </c>
      <c r="B14" s="43" t="s">
        <v>55</v>
      </c>
      <c r="C14" s="43" t="s">
        <v>56</v>
      </c>
      <c r="D14" s="45">
        <f>D16+D17+D18+D19+D20+D21</f>
        <v>276931.5</v>
      </c>
      <c r="E14" s="46">
        <v>36883.919999999998</v>
      </c>
      <c r="F14" s="46">
        <v>37188.99</v>
      </c>
      <c r="G14" s="46">
        <v>37138.980000000003</v>
      </c>
      <c r="H14" s="46">
        <v>37444.04</v>
      </c>
      <c r="I14" s="45">
        <f>I16+I17+I18+I19+I20+I21</f>
        <v>298652.12</v>
      </c>
      <c r="J14" s="46"/>
    </row>
    <row r="15" spans="1:10" s="41" customFormat="1" ht="13.8" x14ac:dyDescent="0.25">
      <c r="A15" s="42" t="s">
        <v>36</v>
      </c>
      <c r="B15" s="43"/>
      <c r="C15" s="44"/>
      <c r="D15" s="45"/>
      <c r="E15" s="46"/>
      <c r="F15" s="46"/>
      <c r="G15" s="46"/>
      <c r="H15" s="46"/>
      <c r="I15" s="45"/>
      <c r="J15" s="46"/>
    </row>
    <row r="16" spans="1:10" s="41" customFormat="1" ht="13.8" x14ac:dyDescent="0.25">
      <c r="A16" s="47" t="s">
        <v>40</v>
      </c>
      <c r="B16" s="43"/>
      <c r="C16" s="44"/>
      <c r="D16" s="45">
        <v>962.61</v>
      </c>
      <c r="E16" s="46">
        <v>120</v>
      </c>
      <c r="F16" s="46">
        <v>180</v>
      </c>
      <c r="G16" s="46">
        <v>180</v>
      </c>
      <c r="H16" s="46">
        <v>240</v>
      </c>
      <c r="I16" s="45">
        <v>962.61</v>
      </c>
      <c r="J16" s="46"/>
    </row>
    <row r="17" spans="1:10" s="41" customFormat="1" ht="13.8" x14ac:dyDescent="0.25">
      <c r="A17" s="47" t="s">
        <v>57</v>
      </c>
      <c r="B17" s="43"/>
      <c r="C17" s="44"/>
      <c r="D17" s="45">
        <v>80</v>
      </c>
      <c r="E17" s="46">
        <v>0</v>
      </c>
      <c r="F17" s="46">
        <v>0</v>
      </c>
      <c r="G17" s="46">
        <v>0</v>
      </c>
      <c r="H17" s="46">
        <v>0</v>
      </c>
      <c r="I17" s="45">
        <v>80</v>
      </c>
      <c r="J17" s="46"/>
    </row>
    <row r="18" spans="1:10" s="41" customFormat="1" ht="13.8" x14ac:dyDescent="0.25">
      <c r="A18" s="47" t="s">
        <v>41</v>
      </c>
      <c r="B18" s="43"/>
      <c r="C18" s="44"/>
      <c r="D18" s="45">
        <v>490.37</v>
      </c>
      <c r="E18" s="46">
        <v>40</v>
      </c>
      <c r="F18" s="46">
        <v>60</v>
      </c>
      <c r="G18" s="46">
        <v>60</v>
      </c>
      <c r="H18" s="46">
        <v>80</v>
      </c>
      <c r="I18" s="45">
        <v>509.56</v>
      </c>
      <c r="J18" s="46"/>
    </row>
    <row r="19" spans="1:10" s="41" customFormat="1" ht="13.8" x14ac:dyDescent="0.25">
      <c r="A19" s="47" t="s">
        <v>42</v>
      </c>
      <c r="B19" s="43"/>
      <c r="C19" s="44"/>
      <c r="D19" s="45">
        <v>21563.25</v>
      </c>
      <c r="E19" s="46">
        <v>3565.83</v>
      </c>
      <c r="F19" s="46">
        <v>3565.83</v>
      </c>
      <c r="G19" s="46">
        <v>3565.83</v>
      </c>
      <c r="H19" s="46">
        <v>3565.8199999999997</v>
      </c>
      <c r="I19" s="45">
        <v>22425.78</v>
      </c>
      <c r="J19" s="46"/>
    </row>
    <row r="20" spans="1:10" s="41" customFormat="1" ht="13.8" x14ac:dyDescent="0.25">
      <c r="A20" s="47" t="s">
        <v>58</v>
      </c>
      <c r="B20" s="43"/>
      <c r="C20" s="44"/>
      <c r="D20" s="45">
        <v>427.94</v>
      </c>
      <c r="E20" s="46">
        <v>161.56</v>
      </c>
      <c r="F20" s="46">
        <v>386.63</v>
      </c>
      <c r="G20" s="46">
        <v>336.63</v>
      </c>
      <c r="H20" s="46">
        <v>561.70000000000005</v>
      </c>
      <c r="I20" s="45">
        <v>427.94</v>
      </c>
      <c r="J20" s="46"/>
    </row>
    <row r="21" spans="1:10" s="41" customFormat="1" ht="13.8" x14ac:dyDescent="0.25">
      <c r="A21" s="47" t="s">
        <v>43</v>
      </c>
      <c r="B21" s="43"/>
      <c r="C21" s="44"/>
      <c r="D21" s="45">
        <v>253407.33</v>
      </c>
      <c r="E21" s="46">
        <v>32996.53</v>
      </c>
      <c r="F21" s="46">
        <v>32996.53</v>
      </c>
      <c r="G21" s="46">
        <v>32996.520000000004</v>
      </c>
      <c r="H21" s="46">
        <v>32996.520000000004</v>
      </c>
      <c r="I21" s="45">
        <v>274246.23</v>
      </c>
      <c r="J21" s="46"/>
    </row>
    <row r="22" spans="1:10" s="41" customFormat="1" ht="27.6" x14ac:dyDescent="0.25">
      <c r="A22" s="47" t="s">
        <v>44</v>
      </c>
      <c r="B22" s="43" t="s">
        <v>59</v>
      </c>
      <c r="C22" s="43" t="s">
        <v>60</v>
      </c>
      <c r="D22" s="45">
        <f>D24+D26</f>
        <v>147479.90000000002</v>
      </c>
      <c r="E22" s="46">
        <v>344.97</v>
      </c>
      <c r="F22" s="46">
        <v>24153.9</v>
      </c>
      <c r="G22" s="46">
        <v>5762.7400000000007</v>
      </c>
      <c r="H22" s="46">
        <v>380282.46</v>
      </c>
      <c r="I22" s="45">
        <f>I24+I26</f>
        <v>140698.18000000002</v>
      </c>
      <c r="J22" s="46"/>
    </row>
    <row r="23" spans="1:10" s="41" customFormat="1" ht="13.8" x14ac:dyDescent="0.25">
      <c r="A23" s="42" t="s">
        <v>36</v>
      </c>
      <c r="B23" s="43"/>
      <c r="C23" s="44"/>
      <c r="D23" s="45"/>
      <c r="E23" s="46"/>
      <c r="F23" s="46"/>
      <c r="G23" s="46"/>
      <c r="H23" s="46"/>
      <c r="I23" s="45"/>
      <c r="J23" s="46"/>
    </row>
    <row r="24" spans="1:10" s="41" customFormat="1" ht="13.8" x14ac:dyDescent="0.25">
      <c r="A24" s="48" t="s">
        <v>61</v>
      </c>
      <c r="B24" s="43"/>
      <c r="C24" s="44"/>
      <c r="D24" s="45">
        <v>146078.51</v>
      </c>
      <c r="E24" s="46">
        <v>0</v>
      </c>
      <c r="F24" s="46">
        <v>22940.5</v>
      </c>
      <c r="G24" s="46">
        <v>4966.1000000000004</v>
      </c>
      <c r="H24" s="46">
        <v>260254.4</v>
      </c>
      <c r="I24" s="45">
        <v>139296.79</v>
      </c>
      <c r="J24" s="46"/>
    </row>
    <row r="25" spans="1:10" s="41" customFormat="1" ht="13.8" x14ac:dyDescent="0.25">
      <c r="A25" s="48" t="s">
        <v>62</v>
      </c>
      <c r="B25" s="43"/>
      <c r="C25" s="44"/>
      <c r="D25" s="45"/>
      <c r="E25" s="46">
        <v>0</v>
      </c>
      <c r="F25" s="46">
        <v>0</v>
      </c>
      <c r="G25" s="46">
        <v>0</v>
      </c>
      <c r="H25" s="46">
        <v>120000</v>
      </c>
      <c r="I25" s="45"/>
      <c r="J25" s="46"/>
    </row>
    <row r="26" spans="1:10" s="41" customFormat="1" ht="13.8" x14ac:dyDescent="0.25">
      <c r="A26" s="47" t="s">
        <v>63</v>
      </c>
      <c r="B26" s="43"/>
      <c r="C26" s="44"/>
      <c r="D26" s="45">
        <v>1401.39</v>
      </c>
      <c r="E26" s="46">
        <v>344.97</v>
      </c>
      <c r="F26" s="46">
        <v>1213.3999999999999</v>
      </c>
      <c r="G26" s="46">
        <v>796.64</v>
      </c>
      <c r="H26" s="46">
        <v>28.06</v>
      </c>
      <c r="I26" s="45">
        <v>1401.39</v>
      </c>
      <c r="J26" s="46"/>
    </row>
    <row r="27" spans="1:10" s="41" customFormat="1" ht="27.6" x14ac:dyDescent="0.25">
      <c r="A27" s="47" t="s">
        <v>64</v>
      </c>
      <c r="B27" s="43" t="s">
        <v>65</v>
      </c>
      <c r="C27" s="43" t="s">
        <v>66</v>
      </c>
      <c r="D27" s="45"/>
      <c r="E27" s="46">
        <v>0</v>
      </c>
      <c r="F27" s="46">
        <v>0</v>
      </c>
      <c r="G27" s="46">
        <v>0</v>
      </c>
      <c r="H27" s="46">
        <v>0</v>
      </c>
      <c r="I27" s="45"/>
      <c r="J27" s="46"/>
    </row>
    <row r="28" spans="1:10" s="41" customFormat="1" ht="27.6" x14ac:dyDescent="0.25">
      <c r="A28" s="47" t="s">
        <v>68</v>
      </c>
      <c r="B28" s="43">
        <v>380</v>
      </c>
      <c r="C28" s="43" t="s">
        <v>67</v>
      </c>
      <c r="D28" s="45">
        <f>D30+D31+D32</f>
        <v>18</v>
      </c>
      <c r="E28" s="46">
        <v>8719</v>
      </c>
      <c r="F28" s="46">
        <v>8470.5</v>
      </c>
      <c r="G28" s="46">
        <v>8867.7999999999993</v>
      </c>
      <c r="H28" s="46">
        <v>8892.7000000000007</v>
      </c>
      <c r="I28" s="45">
        <f>I30+I31+I32</f>
        <v>18</v>
      </c>
      <c r="J28" s="46"/>
    </row>
    <row r="29" spans="1:10" s="41" customFormat="1" ht="13.8" x14ac:dyDescent="0.25">
      <c r="A29" s="42" t="s">
        <v>36</v>
      </c>
      <c r="B29" s="47"/>
      <c r="C29" s="47"/>
      <c r="D29" s="45"/>
      <c r="E29" s="46"/>
      <c r="F29" s="46"/>
      <c r="G29" s="46"/>
      <c r="H29" s="46"/>
      <c r="I29" s="45"/>
      <c r="J29" s="46"/>
    </row>
    <row r="30" spans="1:10" s="41" customFormat="1" ht="13.8" x14ac:dyDescent="0.25">
      <c r="A30" s="47" t="s">
        <v>69</v>
      </c>
      <c r="B30" s="47"/>
      <c r="C30" s="47"/>
      <c r="D30" s="45">
        <v>14</v>
      </c>
      <c r="E30" s="46">
        <v>948.5</v>
      </c>
      <c r="F30" s="46">
        <v>850.5</v>
      </c>
      <c r="G30" s="46">
        <v>930.30000000000007</v>
      </c>
      <c r="H30" s="46">
        <v>777</v>
      </c>
      <c r="I30" s="45">
        <v>14</v>
      </c>
      <c r="J30" s="46"/>
    </row>
    <row r="31" spans="1:10" s="41" customFormat="1" ht="13.8" x14ac:dyDescent="0.25">
      <c r="A31" s="47" t="s">
        <v>70</v>
      </c>
      <c r="B31" s="47"/>
      <c r="C31" s="47"/>
      <c r="D31" s="45">
        <v>4</v>
      </c>
      <c r="E31" s="46">
        <v>3564.5</v>
      </c>
      <c r="F31" s="46">
        <v>3964</v>
      </c>
      <c r="G31" s="46">
        <v>3697.5</v>
      </c>
      <c r="H31" s="46">
        <v>4423.75</v>
      </c>
      <c r="I31" s="45">
        <v>4</v>
      </c>
      <c r="J31" s="46"/>
    </row>
    <row r="32" spans="1:10" s="41" customFormat="1" ht="13.8" x14ac:dyDescent="0.25">
      <c r="A32" s="47" t="s">
        <v>71</v>
      </c>
      <c r="B32" s="47"/>
      <c r="C32" s="47"/>
      <c r="D32" s="45"/>
      <c r="E32" s="46">
        <v>4206</v>
      </c>
      <c r="F32" s="46">
        <v>3656</v>
      </c>
      <c r="G32" s="46">
        <v>4240</v>
      </c>
      <c r="H32" s="46">
        <v>3691.9500000000003</v>
      </c>
      <c r="I32" s="45"/>
      <c r="J32" s="46"/>
    </row>
    <row r="33" spans="1:10" s="41" customFormat="1" ht="13.8" x14ac:dyDescent="0.25">
      <c r="A33" s="47" t="s">
        <v>72</v>
      </c>
      <c r="B33" s="47"/>
      <c r="C33" s="47"/>
      <c r="D33" s="45"/>
      <c r="E33" s="46">
        <v>0</v>
      </c>
      <c r="F33" s="46">
        <v>0</v>
      </c>
      <c r="G33" s="46">
        <v>0</v>
      </c>
      <c r="H33" s="46">
        <v>0</v>
      </c>
      <c r="I33" s="45"/>
      <c r="J33" s="46"/>
    </row>
    <row r="34" spans="1:10" s="41" customFormat="1" ht="27.6" x14ac:dyDescent="0.25">
      <c r="A34" s="47" t="s">
        <v>73</v>
      </c>
      <c r="B34" s="47"/>
      <c r="C34" s="47"/>
      <c r="D34" s="45"/>
      <c r="E34" s="46">
        <v>0</v>
      </c>
      <c r="F34" s="46">
        <v>0</v>
      </c>
      <c r="G34" s="46">
        <v>0</v>
      </c>
      <c r="H34" s="46">
        <v>0</v>
      </c>
      <c r="I34" s="45"/>
      <c r="J34" s="46">
        <v>0</v>
      </c>
    </row>
  </sheetData>
  <mergeCells count="10">
    <mergeCell ref="J4:J5"/>
    <mergeCell ref="A1:J1"/>
    <mergeCell ref="A3:A5"/>
    <mergeCell ref="B3:B5"/>
    <mergeCell ref="C3:C5"/>
    <mergeCell ref="D3:J3"/>
    <mergeCell ref="D4:D5"/>
    <mergeCell ref="E4:H4"/>
    <mergeCell ref="I4:I5"/>
    <mergeCell ref="A2:J2"/>
  </mergeCells>
  <pageMargins left="0.39370078740157483" right="0.39370078740157483" top="0.78740157480314965" bottom="0.39370078740157483" header="0" footer="0"/>
  <pageSetup paperSize="9" scale="8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topLeftCell="A10" zoomScaleNormal="100" zoomScaleSheetLayoutView="100" workbookViewId="0">
      <selection activeCell="D4" sqref="D4:D5"/>
    </sheetView>
  </sheetViews>
  <sheetFormatPr defaultRowHeight="13.2" x14ac:dyDescent="0.25"/>
  <cols>
    <col min="1" max="1" width="72.6640625" customWidth="1"/>
    <col min="2" max="3" width="0" hidden="1" customWidth="1"/>
    <col min="4" max="4" width="24.88671875" customWidth="1"/>
    <col min="5" max="8" width="0" hidden="1" customWidth="1"/>
    <col min="9" max="9" width="23.88671875" customWidth="1"/>
    <col min="10" max="10" width="28.88671875" customWidth="1"/>
  </cols>
  <sheetData>
    <row r="1" spans="1:10" ht="60" customHeight="1" x14ac:dyDescent="0.25">
      <c r="A1" s="92" t="s">
        <v>85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 x14ac:dyDescent="0.25">
      <c r="A2" s="99" t="s">
        <v>83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3.8" x14ac:dyDescent="0.25">
      <c r="A3" s="93" t="s">
        <v>24</v>
      </c>
      <c r="B3" s="93" t="s">
        <v>31</v>
      </c>
      <c r="C3" s="93" t="s">
        <v>32</v>
      </c>
      <c r="D3" s="95" t="s">
        <v>88</v>
      </c>
      <c r="E3" s="96"/>
      <c r="F3" s="96"/>
      <c r="G3" s="96"/>
      <c r="H3" s="96"/>
      <c r="I3" s="96"/>
      <c r="J3" s="97"/>
    </row>
    <row r="4" spans="1:10" ht="13.8" x14ac:dyDescent="0.25">
      <c r="A4" s="98"/>
      <c r="B4" s="98"/>
      <c r="C4" s="98"/>
      <c r="D4" s="93">
        <v>2023</v>
      </c>
      <c r="E4" s="95" t="s">
        <v>34</v>
      </c>
      <c r="F4" s="96"/>
      <c r="G4" s="96"/>
      <c r="H4" s="97"/>
      <c r="I4" s="93">
        <v>2024</v>
      </c>
      <c r="J4" s="93">
        <v>2025</v>
      </c>
    </row>
    <row r="5" spans="1:10" ht="27.6" x14ac:dyDescent="0.25">
      <c r="A5" s="94"/>
      <c r="B5" s="94"/>
      <c r="C5" s="94"/>
      <c r="D5" s="94"/>
      <c r="E5" s="39" t="s">
        <v>46</v>
      </c>
      <c r="F5" s="39" t="s">
        <v>47</v>
      </c>
      <c r="G5" s="39" t="s">
        <v>48</v>
      </c>
      <c r="H5" s="39" t="s">
        <v>49</v>
      </c>
      <c r="I5" s="94"/>
      <c r="J5" s="94"/>
    </row>
    <row r="6" spans="1:10" s="41" customFormat="1" ht="13.8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5</v>
      </c>
      <c r="J6" s="40">
        <v>6</v>
      </c>
    </row>
    <row r="7" spans="1:10" s="62" customFormat="1" ht="15.75" customHeight="1" x14ac:dyDescent="0.25">
      <c r="A7" s="58" t="s">
        <v>50</v>
      </c>
      <c r="B7" s="59" t="s">
        <v>51</v>
      </c>
      <c r="C7" s="60"/>
      <c r="D7" s="61">
        <v>24805.8</v>
      </c>
      <c r="E7" s="61"/>
      <c r="F7" s="61"/>
      <c r="G7" s="61"/>
      <c r="H7" s="61"/>
      <c r="I7" s="61">
        <v>4500.6000000000004</v>
      </c>
      <c r="J7" s="61"/>
    </row>
    <row r="8" spans="1:10" s="41" customFormat="1" ht="13.8" x14ac:dyDescent="0.25">
      <c r="A8" s="42" t="s">
        <v>34</v>
      </c>
      <c r="B8" s="43"/>
      <c r="C8" s="44"/>
      <c r="D8" s="46"/>
      <c r="E8" s="46"/>
      <c r="F8" s="46"/>
      <c r="G8" s="46"/>
      <c r="H8" s="46"/>
      <c r="I8" s="46"/>
      <c r="J8" s="46"/>
    </row>
    <row r="9" spans="1:10" s="41" customFormat="1" ht="13.8" x14ac:dyDescent="0.25">
      <c r="A9" s="47" t="s">
        <v>35</v>
      </c>
      <c r="B9" s="43" t="s">
        <v>52</v>
      </c>
      <c r="C9" s="43" t="s">
        <v>53</v>
      </c>
      <c r="D9" s="45"/>
      <c r="E9" s="46"/>
      <c r="F9" s="46"/>
      <c r="G9" s="46"/>
      <c r="H9" s="46"/>
      <c r="I9" s="46"/>
      <c r="J9" s="46"/>
    </row>
    <row r="10" spans="1:10" s="41" customFormat="1" ht="13.8" x14ac:dyDescent="0.25">
      <c r="A10" s="42" t="s">
        <v>36</v>
      </c>
      <c r="B10" s="43"/>
      <c r="C10" s="44"/>
      <c r="D10" s="45"/>
      <c r="E10" s="46"/>
      <c r="F10" s="46"/>
      <c r="G10" s="46"/>
      <c r="H10" s="46"/>
      <c r="I10" s="46"/>
      <c r="J10" s="46"/>
    </row>
    <row r="11" spans="1:10" s="41" customFormat="1" ht="13.8" x14ac:dyDescent="0.25">
      <c r="A11" s="47" t="s">
        <v>37</v>
      </c>
      <c r="B11" s="43"/>
      <c r="C11" s="44"/>
      <c r="D11" s="45"/>
      <c r="E11" s="46"/>
      <c r="F11" s="46"/>
      <c r="G11" s="46"/>
      <c r="H11" s="46"/>
      <c r="I11" s="46"/>
      <c r="J11" s="46"/>
    </row>
    <row r="12" spans="1:10" s="41" customFormat="1" ht="13.8" x14ac:dyDescent="0.25">
      <c r="A12" s="47" t="s">
        <v>54</v>
      </c>
      <c r="B12" s="43"/>
      <c r="C12" s="44"/>
      <c r="D12" s="45"/>
      <c r="E12" s="46"/>
      <c r="F12" s="46"/>
      <c r="G12" s="46"/>
      <c r="H12" s="46"/>
      <c r="I12" s="46"/>
      <c r="J12" s="46"/>
    </row>
    <row r="13" spans="1:10" s="41" customFormat="1" ht="13.8" x14ac:dyDescent="0.25">
      <c r="A13" s="47" t="s">
        <v>38</v>
      </c>
      <c r="B13" s="43"/>
      <c r="C13" s="44"/>
      <c r="D13" s="45"/>
      <c r="E13" s="46"/>
      <c r="F13" s="46"/>
      <c r="G13" s="46"/>
      <c r="H13" s="46"/>
      <c r="I13" s="46"/>
      <c r="J13" s="46"/>
    </row>
    <row r="14" spans="1:10" s="41" customFormat="1" ht="13.8" x14ac:dyDescent="0.25">
      <c r="A14" s="47" t="s">
        <v>39</v>
      </c>
      <c r="B14" s="43" t="s">
        <v>55</v>
      </c>
      <c r="C14" s="43" t="s">
        <v>56</v>
      </c>
      <c r="D14" s="45">
        <v>4318.8</v>
      </c>
      <c r="E14" s="46"/>
      <c r="F14" s="46"/>
      <c r="G14" s="46"/>
      <c r="H14" s="46"/>
      <c r="I14" s="46"/>
      <c r="J14" s="46"/>
    </row>
    <row r="15" spans="1:10" s="41" customFormat="1" ht="13.8" x14ac:dyDescent="0.25">
      <c r="A15" s="42" t="s">
        <v>36</v>
      </c>
      <c r="B15" s="43"/>
      <c r="C15" s="44"/>
      <c r="D15" s="45"/>
      <c r="E15" s="46"/>
      <c r="F15" s="46"/>
      <c r="G15" s="46"/>
      <c r="H15" s="46"/>
      <c r="I15" s="46"/>
      <c r="J15" s="46"/>
    </row>
    <row r="16" spans="1:10" s="41" customFormat="1" ht="13.8" x14ac:dyDescent="0.25">
      <c r="A16" s="47" t="s">
        <v>40</v>
      </c>
      <c r="B16" s="43"/>
      <c r="C16" s="44"/>
      <c r="D16" s="45"/>
      <c r="E16" s="46"/>
      <c r="F16" s="46"/>
      <c r="G16" s="46"/>
      <c r="H16" s="46"/>
      <c r="I16" s="46"/>
      <c r="J16" s="46"/>
    </row>
    <row r="17" spans="1:10" s="41" customFormat="1" ht="13.8" x14ac:dyDescent="0.25">
      <c r="A17" s="47" t="s">
        <v>57</v>
      </c>
      <c r="B17" s="43"/>
      <c r="C17" s="44"/>
      <c r="D17" s="45"/>
      <c r="E17" s="46"/>
      <c r="F17" s="46"/>
      <c r="G17" s="46"/>
      <c r="H17" s="46"/>
      <c r="I17" s="46"/>
      <c r="J17" s="46"/>
    </row>
    <row r="18" spans="1:10" s="41" customFormat="1" ht="13.8" x14ac:dyDescent="0.25">
      <c r="A18" s="47" t="s">
        <v>41</v>
      </c>
      <c r="B18" s="43"/>
      <c r="C18" s="44"/>
      <c r="D18" s="45"/>
      <c r="E18" s="46"/>
      <c r="F18" s="46"/>
      <c r="G18" s="46"/>
      <c r="H18" s="46"/>
      <c r="I18" s="46"/>
      <c r="J18" s="46"/>
    </row>
    <row r="19" spans="1:10" s="41" customFormat="1" ht="13.8" x14ac:dyDescent="0.25">
      <c r="A19" s="47" t="s">
        <v>42</v>
      </c>
      <c r="B19" s="43"/>
      <c r="C19" s="44"/>
      <c r="D19" s="45"/>
      <c r="E19" s="46"/>
      <c r="F19" s="46"/>
      <c r="G19" s="46"/>
      <c r="H19" s="46"/>
      <c r="I19" s="46"/>
      <c r="J19" s="46"/>
    </row>
    <row r="20" spans="1:10" s="41" customFormat="1" ht="13.8" x14ac:dyDescent="0.25">
      <c r="A20" s="47" t="s">
        <v>58</v>
      </c>
      <c r="B20" s="43"/>
      <c r="C20" s="44"/>
      <c r="D20" s="45"/>
      <c r="E20" s="46"/>
      <c r="F20" s="46"/>
      <c r="G20" s="46"/>
      <c r="H20" s="46"/>
      <c r="I20" s="46"/>
      <c r="J20" s="46"/>
    </row>
    <row r="21" spans="1:10" s="41" customFormat="1" ht="13.8" x14ac:dyDescent="0.25">
      <c r="A21" s="47" t="s">
        <v>43</v>
      </c>
      <c r="B21" s="43"/>
      <c r="C21" s="44"/>
      <c r="D21" s="45">
        <v>4318.8</v>
      </c>
      <c r="E21" s="46"/>
      <c r="F21" s="46"/>
      <c r="G21" s="46"/>
      <c r="H21" s="46"/>
      <c r="I21" s="46"/>
      <c r="J21" s="46"/>
    </row>
    <row r="22" spans="1:10" s="41" customFormat="1" ht="27.6" x14ac:dyDescent="0.25">
      <c r="A22" s="47" t="s">
        <v>44</v>
      </c>
      <c r="B22" s="43" t="s">
        <v>59</v>
      </c>
      <c r="C22" s="43" t="s">
        <v>60</v>
      </c>
      <c r="D22" s="45">
        <v>20487</v>
      </c>
      <c r="E22" s="46"/>
      <c r="F22" s="46"/>
      <c r="G22" s="46"/>
      <c r="H22" s="46"/>
      <c r="I22" s="46"/>
      <c r="J22" s="46"/>
    </row>
    <row r="23" spans="1:10" s="41" customFormat="1" ht="13.8" x14ac:dyDescent="0.25">
      <c r="A23" s="42" t="s">
        <v>36</v>
      </c>
      <c r="B23" s="43"/>
      <c r="C23" s="44"/>
      <c r="D23" s="45"/>
      <c r="E23" s="46"/>
      <c r="F23" s="46"/>
      <c r="G23" s="46"/>
      <c r="H23" s="46"/>
      <c r="I23" s="46"/>
      <c r="J23" s="46"/>
    </row>
    <row r="24" spans="1:10" s="41" customFormat="1" ht="13.8" x14ac:dyDescent="0.25">
      <c r="A24" s="48" t="s">
        <v>61</v>
      </c>
      <c r="B24" s="43"/>
      <c r="C24" s="44"/>
      <c r="D24" s="45">
        <v>5000</v>
      </c>
      <c r="E24" s="46"/>
      <c r="F24" s="46"/>
      <c r="G24" s="46"/>
      <c r="H24" s="46"/>
      <c r="I24" s="46">
        <v>4500.6000000000004</v>
      </c>
      <c r="J24" s="46"/>
    </row>
    <row r="25" spans="1:10" s="41" customFormat="1" ht="13.8" x14ac:dyDescent="0.25">
      <c r="A25" s="48" t="s">
        <v>62</v>
      </c>
      <c r="B25" s="43"/>
      <c r="C25" s="44"/>
      <c r="D25" s="45">
        <v>15487</v>
      </c>
      <c r="E25" s="46"/>
      <c r="F25" s="46"/>
      <c r="G25" s="46"/>
      <c r="H25" s="46"/>
      <c r="I25" s="46"/>
      <c r="J25" s="46"/>
    </row>
    <row r="26" spans="1:10" s="41" customFormat="1" ht="13.8" x14ac:dyDescent="0.25">
      <c r="A26" s="47" t="s">
        <v>63</v>
      </c>
      <c r="B26" s="43"/>
      <c r="C26" s="44"/>
      <c r="D26" s="45"/>
      <c r="E26" s="46"/>
      <c r="F26" s="46"/>
      <c r="G26" s="46"/>
      <c r="H26" s="46"/>
      <c r="I26" s="46"/>
      <c r="J26" s="46"/>
    </row>
    <row r="27" spans="1:10" s="41" customFormat="1" ht="27.6" x14ac:dyDescent="0.25">
      <c r="A27" s="47" t="s">
        <v>64</v>
      </c>
      <c r="B27" s="43" t="s">
        <v>65</v>
      </c>
      <c r="C27" s="43" t="s">
        <v>66</v>
      </c>
      <c r="D27" s="45"/>
      <c r="E27" s="46"/>
      <c r="F27" s="46"/>
      <c r="G27" s="46"/>
      <c r="H27" s="46"/>
      <c r="I27" s="46"/>
      <c r="J27" s="46"/>
    </row>
    <row r="28" spans="1:10" s="41" customFormat="1" ht="27.6" x14ac:dyDescent="0.25">
      <c r="A28" s="47" t="s">
        <v>68</v>
      </c>
      <c r="B28" s="43">
        <v>380</v>
      </c>
      <c r="C28" s="43" t="s">
        <v>67</v>
      </c>
      <c r="D28" s="45"/>
      <c r="E28" s="46"/>
      <c r="F28" s="46"/>
      <c r="G28" s="46"/>
      <c r="H28" s="46"/>
      <c r="I28" s="46"/>
      <c r="J28" s="46"/>
    </row>
    <row r="29" spans="1:10" s="41" customFormat="1" ht="13.8" x14ac:dyDescent="0.25">
      <c r="A29" s="42" t="s">
        <v>36</v>
      </c>
      <c r="B29" s="47"/>
      <c r="C29" s="47"/>
      <c r="D29" s="45"/>
      <c r="E29" s="46"/>
      <c r="F29" s="46"/>
      <c r="G29" s="46"/>
      <c r="H29" s="46"/>
      <c r="I29" s="46"/>
      <c r="J29" s="46"/>
    </row>
    <row r="30" spans="1:10" s="41" customFormat="1" ht="13.8" x14ac:dyDescent="0.25">
      <c r="A30" s="47" t="s">
        <v>69</v>
      </c>
      <c r="B30" s="47"/>
      <c r="C30" s="47"/>
      <c r="D30" s="45"/>
      <c r="E30" s="46"/>
      <c r="F30" s="46"/>
      <c r="G30" s="46"/>
      <c r="H30" s="46"/>
      <c r="I30" s="46"/>
      <c r="J30" s="46"/>
    </row>
    <row r="31" spans="1:10" s="41" customFormat="1" ht="13.8" x14ac:dyDescent="0.25">
      <c r="A31" s="47" t="s">
        <v>70</v>
      </c>
      <c r="B31" s="47"/>
      <c r="C31" s="47"/>
      <c r="D31" s="45"/>
      <c r="E31" s="46"/>
      <c r="F31" s="46"/>
      <c r="G31" s="46"/>
      <c r="H31" s="46"/>
      <c r="I31" s="46"/>
      <c r="J31" s="46"/>
    </row>
    <row r="32" spans="1:10" s="41" customFormat="1" ht="13.8" x14ac:dyDescent="0.25">
      <c r="A32" s="47" t="s">
        <v>71</v>
      </c>
      <c r="B32" s="47"/>
      <c r="C32" s="47"/>
      <c r="D32" s="45"/>
      <c r="E32" s="46"/>
      <c r="F32" s="46"/>
      <c r="G32" s="46"/>
      <c r="H32" s="46"/>
      <c r="I32" s="46"/>
      <c r="J32" s="46"/>
    </row>
    <row r="33" spans="1:10" s="41" customFormat="1" ht="13.8" x14ac:dyDescent="0.25">
      <c r="A33" s="47" t="s">
        <v>72</v>
      </c>
      <c r="B33" s="47"/>
      <c r="C33" s="47"/>
      <c r="D33" s="45"/>
      <c r="E33" s="46"/>
      <c r="F33" s="46"/>
      <c r="G33" s="46"/>
      <c r="H33" s="46"/>
      <c r="I33" s="46"/>
      <c r="J33" s="46"/>
    </row>
    <row r="34" spans="1:10" s="41" customFormat="1" ht="27.6" x14ac:dyDescent="0.25">
      <c r="A34" s="47" t="s">
        <v>73</v>
      </c>
      <c r="B34" s="47"/>
      <c r="C34" s="47"/>
      <c r="D34" s="45"/>
      <c r="E34" s="46"/>
      <c r="F34" s="46"/>
      <c r="G34" s="46"/>
      <c r="H34" s="46"/>
      <c r="I34" s="46"/>
      <c r="J34" s="46"/>
    </row>
  </sheetData>
  <mergeCells count="10">
    <mergeCell ref="J4:J5"/>
    <mergeCell ref="A1:J1"/>
    <mergeCell ref="A3:A5"/>
    <mergeCell ref="B3:B5"/>
    <mergeCell ref="C3:C5"/>
    <mergeCell ref="D3:J3"/>
    <mergeCell ref="D4:D5"/>
    <mergeCell ref="E4:H4"/>
    <mergeCell ref="I4:I5"/>
    <mergeCell ref="A2:J2"/>
  </mergeCells>
  <pageMargins left="0.39370078740157483" right="0.39370078740157483" top="0.78740157480314965" bottom="0.39370078740157483" header="0" footer="0"/>
  <pageSetup paperSize="9" scale="88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view="pageBreakPreview" zoomScale="110" zoomScaleNormal="100" zoomScaleSheetLayoutView="110" workbookViewId="0">
      <selection activeCell="D4" sqref="D4:D5"/>
    </sheetView>
  </sheetViews>
  <sheetFormatPr defaultRowHeight="13.2" x14ac:dyDescent="0.25"/>
  <cols>
    <col min="1" max="1" width="72" customWidth="1"/>
    <col min="2" max="3" width="0" hidden="1" customWidth="1"/>
    <col min="4" max="4" width="24.88671875" customWidth="1"/>
    <col min="5" max="8" width="0" hidden="1" customWidth="1"/>
    <col min="9" max="9" width="23.88671875" customWidth="1"/>
    <col min="10" max="10" width="23.109375" customWidth="1"/>
  </cols>
  <sheetData>
    <row r="1" spans="1:10" ht="33" customHeight="1" x14ac:dyDescent="0.25">
      <c r="A1" s="92" t="s">
        <v>84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30" customHeight="1" x14ac:dyDescent="0.25">
      <c r="A2" s="99" t="s">
        <v>83</v>
      </c>
      <c r="B2" s="99"/>
      <c r="C2" s="99"/>
      <c r="D2" s="99"/>
      <c r="E2" s="99"/>
      <c r="F2" s="99"/>
      <c r="G2" s="99"/>
      <c r="H2" s="99"/>
      <c r="I2" s="99"/>
      <c r="J2" s="99"/>
    </row>
    <row r="3" spans="1:10" ht="13.8" x14ac:dyDescent="0.25">
      <c r="A3" s="93" t="s">
        <v>24</v>
      </c>
      <c r="B3" s="93" t="s">
        <v>31</v>
      </c>
      <c r="C3" s="93" t="s">
        <v>32</v>
      </c>
      <c r="D3" s="95" t="s">
        <v>88</v>
      </c>
      <c r="E3" s="96"/>
      <c r="F3" s="96"/>
      <c r="G3" s="96"/>
      <c r="H3" s="96"/>
      <c r="I3" s="96"/>
      <c r="J3" s="97"/>
    </row>
    <row r="4" spans="1:10" ht="13.8" x14ac:dyDescent="0.25">
      <c r="A4" s="98"/>
      <c r="B4" s="98"/>
      <c r="C4" s="98"/>
      <c r="D4" s="93">
        <v>2023</v>
      </c>
      <c r="E4" s="95" t="s">
        <v>34</v>
      </c>
      <c r="F4" s="96"/>
      <c r="G4" s="96"/>
      <c r="H4" s="97"/>
      <c r="I4" s="93">
        <v>2024</v>
      </c>
      <c r="J4" s="93">
        <v>2025</v>
      </c>
    </row>
    <row r="5" spans="1:10" ht="27.6" x14ac:dyDescent="0.25">
      <c r="A5" s="94"/>
      <c r="B5" s="94"/>
      <c r="C5" s="94"/>
      <c r="D5" s="94"/>
      <c r="E5" s="39" t="s">
        <v>46</v>
      </c>
      <c r="F5" s="39" t="s">
        <v>47</v>
      </c>
      <c r="G5" s="39" t="s">
        <v>48</v>
      </c>
      <c r="H5" s="39" t="s">
        <v>49</v>
      </c>
      <c r="I5" s="94"/>
      <c r="J5" s="94"/>
    </row>
    <row r="6" spans="1:10" s="41" customFormat="1" ht="13.8" x14ac:dyDescent="0.25">
      <c r="A6" s="40">
        <v>1</v>
      </c>
      <c r="B6" s="40">
        <v>2</v>
      </c>
      <c r="C6" s="40">
        <v>3</v>
      </c>
      <c r="D6" s="40">
        <v>4</v>
      </c>
      <c r="E6" s="40">
        <v>5</v>
      </c>
      <c r="F6" s="40">
        <v>6</v>
      </c>
      <c r="G6" s="40">
        <v>7</v>
      </c>
      <c r="H6" s="40">
        <v>8</v>
      </c>
      <c r="I6" s="40">
        <v>5</v>
      </c>
      <c r="J6" s="40">
        <v>6</v>
      </c>
    </row>
    <row r="7" spans="1:10" s="57" customFormat="1" ht="13.8" x14ac:dyDescent="0.25">
      <c r="A7" s="53" t="s">
        <v>50</v>
      </c>
      <c r="B7" s="54" t="s">
        <v>51</v>
      </c>
      <c r="C7" s="55"/>
      <c r="D7" s="56">
        <f>D9+D14+D22+D28</f>
        <v>455389.39999999997</v>
      </c>
      <c r="E7" s="56"/>
      <c r="F7" s="56"/>
      <c r="G7" s="56"/>
      <c r="H7" s="56"/>
      <c r="I7" s="56">
        <f>I9+I14+I22+I28</f>
        <v>277591.89999999997</v>
      </c>
      <c r="J7" s="56"/>
    </row>
    <row r="8" spans="1:10" s="41" customFormat="1" ht="13.8" x14ac:dyDescent="0.25">
      <c r="A8" s="42" t="s">
        <v>34</v>
      </c>
      <c r="B8" s="43"/>
      <c r="C8" s="44"/>
      <c r="D8" s="46"/>
      <c r="E8" s="46"/>
      <c r="F8" s="46"/>
      <c r="G8" s="46"/>
      <c r="H8" s="46"/>
      <c r="I8" s="46"/>
      <c r="J8" s="46"/>
    </row>
    <row r="9" spans="1:10" s="41" customFormat="1" ht="13.8" x14ac:dyDescent="0.25">
      <c r="A9" s="47" t="s">
        <v>35</v>
      </c>
      <c r="B9" s="43" t="s">
        <v>52</v>
      </c>
      <c r="C9" s="43" t="s">
        <v>53</v>
      </c>
      <c r="D9" s="45">
        <f>D11+D13</f>
        <v>36486.769999999997</v>
      </c>
      <c r="E9" s="46"/>
      <c r="F9" s="46"/>
      <c r="G9" s="46"/>
      <c r="H9" s="46"/>
      <c r="I9" s="45">
        <f>I11+I13</f>
        <v>72119.88</v>
      </c>
      <c r="J9" s="46"/>
    </row>
    <row r="10" spans="1:10" s="41" customFormat="1" ht="13.8" x14ac:dyDescent="0.25">
      <c r="A10" s="42" t="s">
        <v>36</v>
      </c>
      <c r="B10" s="43"/>
      <c r="C10" s="44"/>
      <c r="D10" s="45"/>
      <c r="E10" s="46"/>
      <c r="F10" s="46"/>
      <c r="G10" s="46"/>
      <c r="H10" s="46"/>
      <c r="I10" s="46"/>
      <c r="J10" s="46"/>
    </row>
    <row r="11" spans="1:10" s="41" customFormat="1" ht="13.8" x14ac:dyDescent="0.25">
      <c r="A11" s="47" t="s">
        <v>37</v>
      </c>
      <c r="B11" s="43"/>
      <c r="C11" s="44"/>
      <c r="D11" s="45">
        <v>28653.16</v>
      </c>
      <c r="E11" s="46"/>
      <c r="F11" s="46"/>
      <c r="G11" s="46"/>
      <c r="H11" s="46"/>
      <c r="I11" s="46">
        <v>56922.720000000001</v>
      </c>
      <c r="J11" s="46"/>
    </row>
    <row r="12" spans="1:10" s="41" customFormat="1" ht="13.8" x14ac:dyDescent="0.25">
      <c r="A12" s="47" t="s">
        <v>54</v>
      </c>
      <c r="B12" s="43"/>
      <c r="C12" s="44"/>
      <c r="D12" s="45"/>
      <c r="E12" s="46"/>
      <c r="F12" s="46"/>
      <c r="G12" s="46"/>
      <c r="H12" s="46"/>
      <c r="I12" s="46"/>
      <c r="J12" s="46"/>
    </row>
    <row r="13" spans="1:10" s="41" customFormat="1" ht="13.8" x14ac:dyDescent="0.25">
      <c r="A13" s="47" t="s">
        <v>38</v>
      </c>
      <c r="B13" s="43"/>
      <c r="C13" s="44"/>
      <c r="D13" s="45">
        <v>7833.61</v>
      </c>
      <c r="E13" s="46"/>
      <c r="F13" s="46"/>
      <c r="G13" s="46"/>
      <c r="H13" s="46"/>
      <c r="I13" s="46">
        <v>15197.16</v>
      </c>
      <c r="J13" s="46"/>
    </row>
    <row r="14" spans="1:10" s="41" customFormat="1" ht="13.8" x14ac:dyDescent="0.25">
      <c r="A14" s="47" t="s">
        <v>39</v>
      </c>
      <c r="B14" s="43" t="s">
        <v>55</v>
      </c>
      <c r="C14" s="43" t="s">
        <v>56</v>
      </c>
      <c r="D14" s="45">
        <f>D16+D17+D18+D19+D20+D21</f>
        <v>66370.26999999999</v>
      </c>
      <c r="E14" s="46"/>
      <c r="F14" s="46"/>
      <c r="G14" s="46"/>
      <c r="H14" s="46"/>
      <c r="I14" s="45">
        <f>I16+I17+I18+I19+I20+I21</f>
        <v>85617.05</v>
      </c>
      <c r="J14" s="46"/>
    </row>
    <row r="15" spans="1:10" s="41" customFormat="1" ht="13.8" x14ac:dyDescent="0.25">
      <c r="A15" s="42" t="s">
        <v>36</v>
      </c>
      <c r="B15" s="43"/>
      <c r="C15" s="44"/>
      <c r="D15" s="45"/>
      <c r="E15" s="46"/>
      <c r="F15" s="46"/>
      <c r="G15" s="46"/>
      <c r="H15" s="46"/>
      <c r="I15" s="46"/>
      <c r="J15" s="46"/>
    </row>
    <row r="16" spans="1:10" s="41" customFormat="1" ht="13.8" x14ac:dyDescent="0.25">
      <c r="A16" s="47" t="s">
        <v>40</v>
      </c>
      <c r="B16" s="43"/>
      <c r="C16" s="44"/>
      <c r="D16" s="45">
        <v>11052.96</v>
      </c>
      <c r="E16" s="46"/>
      <c r="F16" s="46"/>
      <c r="G16" s="46"/>
      <c r="H16" s="46"/>
      <c r="I16" s="46">
        <v>14874.88</v>
      </c>
      <c r="J16" s="46"/>
    </row>
    <row r="17" spans="1:10" s="41" customFormat="1" ht="13.8" x14ac:dyDescent="0.25">
      <c r="A17" s="47" t="s">
        <v>57</v>
      </c>
      <c r="B17" s="43"/>
      <c r="C17" s="44"/>
      <c r="D17" s="45"/>
      <c r="E17" s="46"/>
      <c r="F17" s="46"/>
      <c r="G17" s="46"/>
      <c r="H17" s="46"/>
      <c r="I17" s="46"/>
      <c r="J17" s="46"/>
    </row>
    <row r="18" spans="1:10" s="41" customFormat="1" ht="13.8" x14ac:dyDescent="0.25">
      <c r="A18" s="47" t="s">
        <v>41</v>
      </c>
      <c r="B18" s="43"/>
      <c r="C18" s="44"/>
      <c r="D18" s="45">
        <v>183.88</v>
      </c>
      <c r="E18" s="46"/>
      <c r="F18" s="46"/>
      <c r="G18" s="46"/>
      <c r="H18" s="46"/>
      <c r="I18" s="46">
        <v>191.24</v>
      </c>
      <c r="J18" s="46"/>
    </row>
    <row r="19" spans="1:10" s="41" customFormat="1" ht="13.8" x14ac:dyDescent="0.25">
      <c r="A19" s="47" t="s">
        <v>42</v>
      </c>
      <c r="B19" s="43"/>
      <c r="C19" s="44"/>
      <c r="D19" s="45">
        <v>7004.2</v>
      </c>
      <c r="E19" s="46"/>
      <c r="F19" s="46"/>
      <c r="G19" s="46"/>
      <c r="H19" s="46"/>
      <c r="I19" s="46">
        <v>9519.06</v>
      </c>
      <c r="J19" s="46"/>
    </row>
    <row r="20" spans="1:10" s="41" customFormat="1" ht="13.8" x14ac:dyDescent="0.25">
      <c r="A20" s="47" t="s">
        <v>58</v>
      </c>
      <c r="B20" s="43"/>
      <c r="C20" s="44"/>
      <c r="D20" s="45">
        <v>213.95</v>
      </c>
      <c r="E20" s="46"/>
      <c r="F20" s="46"/>
      <c r="G20" s="46"/>
      <c r="H20" s="46"/>
      <c r="I20" s="46">
        <v>290.75</v>
      </c>
      <c r="J20" s="46"/>
    </row>
    <row r="21" spans="1:10" s="41" customFormat="1" ht="13.8" x14ac:dyDescent="0.25">
      <c r="A21" s="47" t="s">
        <v>43</v>
      </c>
      <c r="B21" s="43"/>
      <c r="C21" s="44"/>
      <c r="D21" s="45">
        <v>47915.28</v>
      </c>
      <c r="E21" s="46"/>
      <c r="F21" s="46"/>
      <c r="G21" s="46"/>
      <c r="H21" s="46"/>
      <c r="I21" s="46">
        <v>60741.120000000003</v>
      </c>
      <c r="J21" s="46"/>
    </row>
    <row r="22" spans="1:10" s="41" customFormat="1" ht="27.6" x14ac:dyDescent="0.25">
      <c r="A22" s="47" t="s">
        <v>44</v>
      </c>
      <c r="B22" s="43" t="s">
        <v>59</v>
      </c>
      <c r="C22" s="43" t="s">
        <v>60</v>
      </c>
      <c r="D22" s="45">
        <f>D24+D26</f>
        <v>352029.75</v>
      </c>
      <c r="E22" s="46"/>
      <c r="F22" s="46"/>
      <c r="G22" s="46"/>
      <c r="H22" s="46"/>
      <c r="I22" s="45">
        <f>I24+I26</f>
        <v>119352.36</v>
      </c>
      <c r="J22" s="46"/>
    </row>
    <row r="23" spans="1:10" s="41" customFormat="1" ht="13.8" x14ac:dyDescent="0.25">
      <c r="A23" s="42" t="s">
        <v>36</v>
      </c>
      <c r="B23" s="43"/>
      <c r="C23" s="44"/>
      <c r="D23" s="45"/>
      <c r="E23" s="46"/>
      <c r="F23" s="46"/>
      <c r="G23" s="46"/>
      <c r="H23" s="46"/>
      <c r="I23" s="46"/>
      <c r="J23" s="46"/>
    </row>
    <row r="24" spans="1:10" s="41" customFormat="1" ht="13.8" x14ac:dyDescent="0.25">
      <c r="A24" s="48" t="s">
        <v>61</v>
      </c>
      <c r="B24" s="43"/>
      <c r="C24" s="44"/>
      <c r="D24" s="45">
        <v>348560.44</v>
      </c>
      <c r="E24" s="46"/>
      <c r="F24" s="46"/>
      <c r="G24" s="46"/>
      <c r="H24" s="46"/>
      <c r="I24" s="46">
        <v>117571.22</v>
      </c>
      <c r="J24" s="46"/>
    </row>
    <row r="25" spans="1:10" s="41" customFormat="1" ht="13.8" x14ac:dyDescent="0.25">
      <c r="A25" s="48" t="s">
        <v>62</v>
      </c>
      <c r="B25" s="43"/>
      <c r="C25" s="44"/>
      <c r="D25" s="45"/>
      <c r="E25" s="46"/>
      <c r="F25" s="46"/>
      <c r="G25" s="46"/>
      <c r="H25" s="46"/>
      <c r="I25" s="46"/>
      <c r="J25" s="46"/>
    </row>
    <row r="26" spans="1:10" s="41" customFormat="1" ht="13.8" x14ac:dyDescent="0.25">
      <c r="A26" s="47" t="s">
        <v>63</v>
      </c>
      <c r="B26" s="43"/>
      <c r="C26" s="44"/>
      <c r="D26" s="45">
        <v>3469.31</v>
      </c>
      <c r="E26" s="46"/>
      <c r="F26" s="46"/>
      <c r="G26" s="46"/>
      <c r="H26" s="46"/>
      <c r="I26" s="46">
        <v>1781.14</v>
      </c>
      <c r="J26" s="46"/>
    </row>
    <row r="27" spans="1:10" s="41" customFormat="1" ht="27.6" x14ac:dyDescent="0.25">
      <c r="A27" s="47" t="s">
        <v>64</v>
      </c>
      <c r="B27" s="43" t="s">
        <v>65</v>
      </c>
      <c r="C27" s="43" t="s">
        <v>66</v>
      </c>
      <c r="D27" s="45"/>
      <c r="E27" s="46"/>
      <c r="F27" s="46"/>
      <c r="G27" s="46"/>
      <c r="H27" s="46"/>
      <c r="I27" s="46"/>
      <c r="J27" s="46"/>
    </row>
    <row r="28" spans="1:10" s="41" customFormat="1" ht="27.6" x14ac:dyDescent="0.25">
      <c r="A28" s="47" t="s">
        <v>68</v>
      </c>
      <c r="B28" s="43">
        <v>380</v>
      </c>
      <c r="C28" s="43" t="s">
        <v>67</v>
      </c>
      <c r="D28" s="45">
        <f>D30+D31+D32</f>
        <v>502.61</v>
      </c>
      <c r="E28" s="46"/>
      <c r="F28" s="46"/>
      <c r="G28" s="46"/>
      <c r="H28" s="46"/>
      <c r="I28" s="45">
        <f>I30+I31+I32</f>
        <v>502.61</v>
      </c>
      <c r="J28" s="46"/>
    </row>
    <row r="29" spans="1:10" s="41" customFormat="1" ht="13.8" x14ac:dyDescent="0.25">
      <c r="A29" s="42" t="s">
        <v>36</v>
      </c>
      <c r="B29" s="47"/>
      <c r="C29" s="47"/>
      <c r="D29" s="45"/>
      <c r="E29" s="46"/>
      <c r="F29" s="46"/>
      <c r="G29" s="46"/>
      <c r="H29" s="46"/>
      <c r="I29" s="46"/>
      <c r="J29" s="46"/>
    </row>
    <row r="30" spans="1:10" s="41" customFormat="1" ht="13.8" x14ac:dyDescent="0.25">
      <c r="A30" s="47" t="s">
        <v>69</v>
      </c>
      <c r="B30" s="47"/>
      <c r="C30" s="47"/>
      <c r="D30" s="45">
        <v>59.5</v>
      </c>
      <c r="E30" s="46"/>
      <c r="F30" s="46"/>
      <c r="G30" s="46"/>
      <c r="H30" s="46"/>
      <c r="I30" s="46">
        <v>59.5</v>
      </c>
      <c r="J30" s="46"/>
    </row>
    <row r="31" spans="1:10" s="41" customFormat="1" ht="13.8" x14ac:dyDescent="0.25">
      <c r="A31" s="47" t="s">
        <v>70</v>
      </c>
      <c r="B31" s="47"/>
      <c r="C31" s="47"/>
      <c r="D31" s="45">
        <v>223.47</v>
      </c>
      <c r="E31" s="46"/>
      <c r="F31" s="46"/>
      <c r="G31" s="46"/>
      <c r="H31" s="46"/>
      <c r="I31" s="46">
        <v>223.47</v>
      </c>
      <c r="J31" s="46"/>
    </row>
    <row r="32" spans="1:10" s="41" customFormat="1" ht="13.8" x14ac:dyDescent="0.25">
      <c r="A32" s="47" t="s">
        <v>71</v>
      </c>
      <c r="B32" s="47"/>
      <c r="C32" s="47"/>
      <c r="D32" s="45">
        <v>219.64</v>
      </c>
      <c r="E32" s="46"/>
      <c r="F32" s="46"/>
      <c r="G32" s="46"/>
      <c r="H32" s="46"/>
      <c r="I32" s="46">
        <v>219.64</v>
      </c>
      <c r="J32" s="46"/>
    </row>
    <row r="33" spans="1:10" s="41" customFormat="1" ht="13.8" x14ac:dyDescent="0.25">
      <c r="A33" s="47" t="s">
        <v>72</v>
      </c>
      <c r="B33" s="47"/>
      <c r="C33" s="47"/>
      <c r="D33" s="45"/>
      <c r="E33" s="46"/>
      <c r="F33" s="46"/>
      <c r="G33" s="46"/>
      <c r="H33" s="46"/>
      <c r="I33" s="46"/>
      <c r="J33" s="46"/>
    </row>
    <row r="34" spans="1:10" s="41" customFormat="1" ht="27.6" x14ac:dyDescent="0.25">
      <c r="A34" s="47" t="s">
        <v>73</v>
      </c>
      <c r="B34" s="47"/>
      <c r="C34" s="47"/>
      <c r="D34" s="45"/>
      <c r="E34" s="46"/>
      <c r="F34" s="46"/>
      <c r="G34" s="46"/>
      <c r="H34" s="46"/>
      <c r="I34" s="46"/>
      <c r="J34" s="46"/>
    </row>
  </sheetData>
  <mergeCells count="10">
    <mergeCell ref="J4:J5"/>
    <mergeCell ref="A1:J1"/>
    <mergeCell ref="A3:A5"/>
    <mergeCell ref="B3:B5"/>
    <mergeCell ref="C3:C5"/>
    <mergeCell ref="D3:J3"/>
    <mergeCell ref="D4:D5"/>
    <mergeCell ref="E4:H4"/>
    <mergeCell ref="I4:I5"/>
    <mergeCell ref="A2:J2"/>
  </mergeCells>
  <pageMargins left="0.39370078740157483" right="0.39370078740157483" top="0.78740157480314965" bottom="0.39370078740157483" header="0" footer="0"/>
  <pageSetup paperSize="9" scale="95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13" zoomScale="110" zoomScaleNormal="100" zoomScaleSheetLayoutView="110" workbookViewId="0">
      <selection activeCell="D3" sqref="D3:D4"/>
    </sheetView>
  </sheetViews>
  <sheetFormatPr defaultRowHeight="13.2" x14ac:dyDescent="0.25"/>
  <cols>
    <col min="1" max="1" width="59.5546875" customWidth="1"/>
    <col min="2" max="3" width="0" hidden="1" customWidth="1"/>
    <col min="4" max="4" width="24.88671875" customWidth="1"/>
    <col min="5" max="8" width="0" hidden="1" customWidth="1"/>
    <col min="9" max="9" width="23.88671875" customWidth="1"/>
    <col min="10" max="10" width="24.5546875" customWidth="1"/>
  </cols>
  <sheetData>
    <row r="1" spans="1:10" ht="21.75" customHeight="1" x14ac:dyDescent="0.25">
      <c r="A1" s="92" t="s">
        <v>74</v>
      </c>
      <c r="B1" s="92"/>
      <c r="C1" s="92"/>
      <c r="D1" s="92"/>
      <c r="E1" s="92"/>
      <c r="F1" s="92"/>
      <c r="G1" s="92"/>
      <c r="H1" s="92"/>
      <c r="I1" s="92"/>
      <c r="J1" s="92"/>
    </row>
    <row r="2" spans="1:10" ht="13.8" x14ac:dyDescent="0.25">
      <c r="A2" s="93" t="s">
        <v>24</v>
      </c>
      <c r="B2" s="93" t="s">
        <v>31</v>
      </c>
      <c r="C2" s="93" t="s">
        <v>32</v>
      </c>
      <c r="D2" s="95" t="s">
        <v>88</v>
      </c>
      <c r="E2" s="96"/>
      <c r="F2" s="96"/>
      <c r="G2" s="96"/>
      <c r="H2" s="96"/>
      <c r="I2" s="96"/>
      <c r="J2" s="97"/>
    </row>
    <row r="3" spans="1:10" ht="13.8" x14ac:dyDescent="0.25">
      <c r="A3" s="98"/>
      <c r="B3" s="98"/>
      <c r="C3" s="98"/>
      <c r="D3" s="93">
        <v>2023</v>
      </c>
      <c r="E3" s="95" t="s">
        <v>34</v>
      </c>
      <c r="F3" s="96"/>
      <c r="G3" s="96"/>
      <c r="H3" s="97"/>
      <c r="I3" s="93">
        <v>2024</v>
      </c>
      <c r="J3" s="93">
        <v>2025</v>
      </c>
    </row>
    <row r="4" spans="1:10" ht="27.6" x14ac:dyDescent="0.25">
      <c r="A4" s="94"/>
      <c r="B4" s="94"/>
      <c r="C4" s="94"/>
      <c r="D4" s="94"/>
      <c r="E4" s="39" t="s">
        <v>46</v>
      </c>
      <c r="F4" s="39" t="s">
        <v>47</v>
      </c>
      <c r="G4" s="39" t="s">
        <v>48</v>
      </c>
      <c r="H4" s="39" t="s">
        <v>49</v>
      </c>
      <c r="I4" s="94"/>
      <c r="J4" s="94"/>
    </row>
    <row r="5" spans="1:10" s="41" customFormat="1" ht="13.8" x14ac:dyDescent="0.25">
      <c r="A5" s="40">
        <v>1</v>
      </c>
      <c r="B5" s="40">
        <v>2</v>
      </c>
      <c r="C5" s="40">
        <v>3</v>
      </c>
      <c r="D5" s="40">
        <v>4</v>
      </c>
      <c r="E5" s="40">
        <v>5</v>
      </c>
      <c r="F5" s="40">
        <v>6</v>
      </c>
      <c r="G5" s="40">
        <v>7</v>
      </c>
      <c r="H5" s="40">
        <v>8</v>
      </c>
      <c r="I5" s="40">
        <v>5</v>
      </c>
      <c r="J5" s="40">
        <v>6</v>
      </c>
    </row>
    <row r="6" spans="1:10" s="57" customFormat="1" ht="13.8" x14ac:dyDescent="0.25">
      <c r="A6" s="53" t="s">
        <v>50</v>
      </c>
      <c r="B6" s="54" t="s">
        <v>51</v>
      </c>
      <c r="C6" s="55"/>
      <c r="D6" s="56">
        <f>D8+D13+D21+D27</f>
        <v>6872.9</v>
      </c>
      <c r="E6" s="56"/>
      <c r="F6" s="56"/>
      <c r="G6" s="56"/>
      <c r="H6" s="56"/>
      <c r="I6" s="56">
        <f>I8+I13+I21+I27</f>
        <v>6990.9999999999991</v>
      </c>
      <c r="J6" s="56">
        <f>J8+J13+J21+J27</f>
        <v>6990.9999999999991</v>
      </c>
    </row>
    <row r="7" spans="1:10" s="41" customFormat="1" ht="13.8" x14ac:dyDescent="0.25">
      <c r="A7" s="42" t="s">
        <v>34</v>
      </c>
      <c r="B7" s="43"/>
      <c r="C7" s="44"/>
      <c r="D7" s="46"/>
      <c r="E7" s="46"/>
      <c r="F7" s="46"/>
      <c r="G7" s="46"/>
      <c r="H7" s="46"/>
      <c r="I7" s="46"/>
      <c r="J7" s="46"/>
    </row>
    <row r="8" spans="1:10" s="41" customFormat="1" ht="13.8" x14ac:dyDescent="0.25">
      <c r="A8" s="47" t="s">
        <v>35</v>
      </c>
      <c r="B8" s="43" t="s">
        <v>52</v>
      </c>
      <c r="C8" s="43" t="s">
        <v>53</v>
      </c>
      <c r="D8" s="45">
        <f>D10+D12</f>
        <v>5180.37</v>
      </c>
      <c r="E8" s="46"/>
      <c r="F8" s="46"/>
      <c r="G8" s="46"/>
      <c r="H8" s="46"/>
      <c r="I8" s="45">
        <f>I10+I12</f>
        <v>5387.59</v>
      </c>
      <c r="J8" s="45">
        <f>J10+J12</f>
        <v>5387.59</v>
      </c>
    </row>
    <row r="9" spans="1:10" s="41" customFormat="1" ht="13.8" x14ac:dyDescent="0.25">
      <c r="A9" s="42" t="s">
        <v>36</v>
      </c>
      <c r="B9" s="43"/>
      <c r="C9" s="44"/>
      <c r="D9" s="45"/>
      <c r="E9" s="46"/>
      <c r="F9" s="46"/>
      <c r="G9" s="46"/>
      <c r="H9" s="46"/>
      <c r="I9" s="46"/>
      <c r="J9" s="46"/>
    </row>
    <row r="10" spans="1:10" s="41" customFormat="1" ht="13.8" x14ac:dyDescent="0.25">
      <c r="A10" s="47" t="s">
        <v>37</v>
      </c>
      <c r="B10" s="43"/>
      <c r="C10" s="44"/>
      <c r="D10" s="45">
        <v>3978.79</v>
      </c>
      <c r="E10" s="46"/>
      <c r="F10" s="46"/>
      <c r="G10" s="46"/>
      <c r="H10" s="46"/>
      <c r="I10" s="46">
        <v>4137.9399999999996</v>
      </c>
      <c r="J10" s="46">
        <v>4137.9399999999996</v>
      </c>
    </row>
    <row r="11" spans="1:10" s="41" customFormat="1" ht="13.8" x14ac:dyDescent="0.25">
      <c r="A11" s="47" t="s">
        <v>54</v>
      </c>
      <c r="B11" s="43"/>
      <c r="C11" s="44"/>
      <c r="D11" s="45"/>
      <c r="E11" s="46"/>
      <c r="F11" s="46"/>
      <c r="G11" s="46"/>
      <c r="H11" s="46"/>
      <c r="I11" s="46"/>
      <c r="J11" s="46"/>
    </row>
    <row r="12" spans="1:10" s="41" customFormat="1" ht="13.8" x14ac:dyDescent="0.25">
      <c r="A12" s="47" t="s">
        <v>38</v>
      </c>
      <c r="B12" s="43"/>
      <c r="C12" s="44"/>
      <c r="D12" s="45">
        <v>1201.58</v>
      </c>
      <c r="E12" s="46"/>
      <c r="F12" s="46"/>
      <c r="G12" s="46"/>
      <c r="H12" s="46"/>
      <c r="I12" s="46">
        <v>1249.6500000000001</v>
      </c>
      <c r="J12" s="46">
        <v>1249.6500000000001</v>
      </c>
    </row>
    <row r="13" spans="1:10" s="41" customFormat="1" ht="13.8" x14ac:dyDescent="0.25">
      <c r="A13" s="47" t="s">
        <v>39</v>
      </c>
      <c r="B13" s="43" t="s">
        <v>55</v>
      </c>
      <c r="C13" s="43" t="s">
        <v>56</v>
      </c>
      <c r="D13" s="45">
        <f>D15+D16+D17+D18+D19+D20</f>
        <v>1586.58</v>
      </c>
      <c r="E13" s="46"/>
      <c r="F13" s="46"/>
      <c r="G13" s="46"/>
      <c r="H13" s="46"/>
      <c r="I13" s="45">
        <f>I15+I16+I17+I18+I19+I20</f>
        <v>1494.4699999999998</v>
      </c>
      <c r="J13" s="45">
        <f>J15+J16+J17+J18+J19+J20</f>
        <v>1494.4699999999998</v>
      </c>
    </row>
    <row r="14" spans="1:10" s="41" customFormat="1" ht="13.8" x14ac:dyDescent="0.25">
      <c r="A14" s="42" t="s">
        <v>36</v>
      </c>
      <c r="B14" s="43"/>
      <c r="C14" s="44"/>
      <c r="D14" s="45"/>
      <c r="E14" s="46"/>
      <c r="F14" s="46"/>
      <c r="G14" s="46"/>
      <c r="H14" s="46"/>
      <c r="I14" s="46"/>
      <c r="J14" s="46"/>
    </row>
    <row r="15" spans="1:10" s="41" customFormat="1" ht="13.8" x14ac:dyDescent="0.25">
      <c r="A15" s="47" t="s">
        <v>40</v>
      </c>
      <c r="B15" s="43"/>
      <c r="C15" s="44"/>
      <c r="D15" s="45">
        <v>47.97</v>
      </c>
      <c r="E15" s="46"/>
      <c r="F15" s="46"/>
      <c r="G15" s="46"/>
      <c r="H15" s="46"/>
      <c r="I15" s="46">
        <v>49.89</v>
      </c>
      <c r="J15" s="46">
        <v>49.89</v>
      </c>
    </row>
    <row r="16" spans="1:10" s="41" customFormat="1" ht="13.8" x14ac:dyDescent="0.25">
      <c r="A16" s="47" t="s">
        <v>57</v>
      </c>
      <c r="B16" s="43"/>
      <c r="C16" s="44"/>
      <c r="D16" s="45"/>
      <c r="E16" s="46"/>
      <c r="F16" s="46"/>
      <c r="G16" s="46"/>
      <c r="H16" s="46"/>
      <c r="I16" s="46"/>
      <c r="J16" s="46"/>
    </row>
    <row r="17" spans="1:10" s="41" customFormat="1" ht="13.8" x14ac:dyDescent="0.25">
      <c r="A17" s="47" t="s">
        <v>41</v>
      </c>
      <c r="B17" s="43"/>
      <c r="C17" s="44"/>
      <c r="D17" s="45">
        <v>569.26</v>
      </c>
      <c r="E17" s="46"/>
      <c r="F17" s="46"/>
      <c r="G17" s="46"/>
      <c r="H17" s="46"/>
      <c r="I17" s="46">
        <v>592.09</v>
      </c>
      <c r="J17" s="46">
        <v>592.09</v>
      </c>
    </row>
    <row r="18" spans="1:10" s="41" customFormat="1" ht="13.8" x14ac:dyDescent="0.25">
      <c r="A18" s="47" t="s">
        <v>42</v>
      </c>
      <c r="B18" s="43"/>
      <c r="C18" s="44"/>
      <c r="D18" s="45"/>
      <c r="E18" s="46"/>
      <c r="F18" s="46"/>
      <c r="G18" s="46"/>
      <c r="H18" s="46"/>
      <c r="I18" s="46"/>
      <c r="J18" s="46"/>
    </row>
    <row r="19" spans="1:10" s="41" customFormat="1" ht="13.8" x14ac:dyDescent="0.25">
      <c r="A19" s="47" t="s">
        <v>58</v>
      </c>
      <c r="B19" s="43"/>
      <c r="C19" s="44"/>
      <c r="D19" s="45">
        <v>890.37</v>
      </c>
      <c r="E19" s="46"/>
      <c r="F19" s="46"/>
      <c r="G19" s="46"/>
      <c r="H19" s="46"/>
      <c r="I19" s="46">
        <v>770.87</v>
      </c>
      <c r="J19" s="46">
        <v>770.87</v>
      </c>
    </row>
    <row r="20" spans="1:10" s="41" customFormat="1" ht="13.8" x14ac:dyDescent="0.25">
      <c r="A20" s="47" t="s">
        <v>43</v>
      </c>
      <c r="B20" s="43"/>
      <c r="C20" s="44"/>
      <c r="D20" s="45">
        <v>78.98</v>
      </c>
      <c r="E20" s="46"/>
      <c r="F20" s="46"/>
      <c r="G20" s="46"/>
      <c r="H20" s="46"/>
      <c r="I20" s="46">
        <v>81.62</v>
      </c>
      <c r="J20" s="46">
        <v>81.62</v>
      </c>
    </row>
    <row r="21" spans="1:10" s="41" customFormat="1" ht="27.6" x14ac:dyDescent="0.25">
      <c r="A21" s="47" t="s">
        <v>44</v>
      </c>
      <c r="B21" s="43" t="s">
        <v>59</v>
      </c>
      <c r="C21" s="43" t="s">
        <v>60</v>
      </c>
      <c r="D21" s="45">
        <f>D23+D25</f>
        <v>105.95</v>
      </c>
      <c r="E21" s="46"/>
      <c r="F21" s="46"/>
      <c r="G21" s="46"/>
      <c r="H21" s="46"/>
      <c r="I21" s="45">
        <f>I23+I25</f>
        <v>108.94</v>
      </c>
      <c r="J21" s="45">
        <f>J23+J25</f>
        <v>108.94</v>
      </c>
    </row>
    <row r="22" spans="1:10" s="41" customFormat="1" ht="13.8" x14ac:dyDescent="0.25">
      <c r="A22" s="42" t="s">
        <v>36</v>
      </c>
      <c r="B22" s="43"/>
      <c r="C22" s="44"/>
      <c r="D22" s="45"/>
      <c r="E22" s="46"/>
      <c r="F22" s="46"/>
      <c r="G22" s="46"/>
      <c r="H22" s="46"/>
      <c r="I22" s="46"/>
      <c r="J22" s="46"/>
    </row>
    <row r="23" spans="1:10" s="41" customFormat="1" ht="13.8" x14ac:dyDescent="0.25">
      <c r="A23" s="48" t="s">
        <v>61</v>
      </c>
      <c r="B23" s="43"/>
      <c r="C23" s="44"/>
      <c r="D23" s="45"/>
      <c r="E23" s="46"/>
      <c r="F23" s="46"/>
      <c r="G23" s="46"/>
      <c r="H23" s="46"/>
      <c r="I23" s="46"/>
      <c r="J23" s="46"/>
    </row>
    <row r="24" spans="1:10" s="41" customFormat="1" ht="27.6" x14ac:dyDescent="0.25">
      <c r="A24" s="48" t="s">
        <v>62</v>
      </c>
      <c r="B24" s="43"/>
      <c r="C24" s="44"/>
      <c r="D24" s="45"/>
      <c r="E24" s="46"/>
      <c r="F24" s="46"/>
      <c r="G24" s="46"/>
      <c r="H24" s="46"/>
      <c r="I24" s="46"/>
      <c r="J24" s="46"/>
    </row>
    <row r="25" spans="1:10" s="41" customFormat="1" ht="13.8" x14ac:dyDescent="0.25">
      <c r="A25" s="47" t="s">
        <v>63</v>
      </c>
      <c r="B25" s="43"/>
      <c r="C25" s="44"/>
      <c r="D25" s="45">
        <v>105.95</v>
      </c>
      <c r="E25" s="46"/>
      <c r="F25" s="46"/>
      <c r="G25" s="46"/>
      <c r="H25" s="46"/>
      <c r="I25" s="46">
        <v>108.94</v>
      </c>
      <c r="J25" s="46">
        <v>108.94</v>
      </c>
    </row>
    <row r="26" spans="1:10" s="41" customFormat="1" ht="27.6" x14ac:dyDescent="0.25">
      <c r="A26" s="47" t="s">
        <v>64</v>
      </c>
      <c r="B26" s="43" t="s">
        <v>65</v>
      </c>
      <c r="C26" s="43" t="s">
        <v>66</v>
      </c>
      <c r="D26" s="45"/>
      <c r="E26" s="46"/>
      <c r="F26" s="46"/>
      <c r="G26" s="46"/>
      <c r="H26" s="46"/>
      <c r="I26" s="46"/>
      <c r="J26" s="46"/>
    </row>
    <row r="27" spans="1:10" s="41" customFormat="1" ht="41.4" x14ac:dyDescent="0.25">
      <c r="A27" s="47" t="s">
        <v>68</v>
      </c>
      <c r="B27" s="43">
        <v>380</v>
      </c>
      <c r="C27" s="43" t="s">
        <v>67</v>
      </c>
      <c r="D27" s="45">
        <f>D29+D30+D31</f>
        <v>0</v>
      </c>
      <c r="E27" s="46"/>
      <c r="F27" s="46"/>
      <c r="G27" s="46"/>
      <c r="H27" s="46"/>
      <c r="I27" s="45">
        <f>I29+I30+I31</f>
        <v>0</v>
      </c>
      <c r="J27" s="45">
        <f>J29+J30+J31</f>
        <v>0</v>
      </c>
    </row>
    <row r="28" spans="1:10" s="41" customFormat="1" ht="13.8" x14ac:dyDescent="0.25">
      <c r="A28" s="42" t="s">
        <v>36</v>
      </c>
      <c r="B28" s="47"/>
      <c r="C28" s="47"/>
      <c r="D28" s="45"/>
      <c r="E28" s="46"/>
      <c r="F28" s="46"/>
      <c r="G28" s="46"/>
      <c r="H28" s="46"/>
      <c r="I28" s="46"/>
      <c r="J28" s="46"/>
    </row>
    <row r="29" spans="1:10" s="41" customFormat="1" ht="13.8" x14ac:dyDescent="0.25">
      <c r="A29" s="47" t="s">
        <v>69</v>
      </c>
      <c r="B29" s="47"/>
      <c r="C29" s="47"/>
      <c r="D29" s="45"/>
      <c r="E29" s="46"/>
      <c r="F29" s="46"/>
      <c r="G29" s="46"/>
      <c r="H29" s="46"/>
      <c r="I29" s="46"/>
      <c r="J29" s="46"/>
    </row>
    <row r="30" spans="1:10" s="41" customFormat="1" ht="13.8" x14ac:dyDescent="0.25">
      <c r="A30" s="47" t="s">
        <v>70</v>
      </c>
      <c r="B30" s="47"/>
      <c r="C30" s="47"/>
      <c r="D30" s="45"/>
      <c r="E30" s="46"/>
      <c r="F30" s="46"/>
      <c r="G30" s="46"/>
      <c r="H30" s="46"/>
      <c r="I30" s="46"/>
      <c r="J30" s="46"/>
    </row>
    <row r="31" spans="1:10" s="41" customFormat="1" ht="13.8" x14ac:dyDescent="0.25">
      <c r="A31" s="47" t="s">
        <v>71</v>
      </c>
      <c r="B31" s="47"/>
      <c r="C31" s="47"/>
      <c r="D31" s="45"/>
      <c r="E31" s="46"/>
      <c r="F31" s="46"/>
      <c r="G31" s="46"/>
      <c r="H31" s="46"/>
      <c r="I31" s="46"/>
      <c r="J31" s="46"/>
    </row>
    <row r="32" spans="1:10" s="41" customFormat="1" ht="13.8" x14ac:dyDescent="0.25">
      <c r="A32" s="47" t="s">
        <v>72</v>
      </c>
      <c r="B32" s="47"/>
      <c r="C32" s="47"/>
      <c r="D32" s="45"/>
      <c r="E32" s="46"/>
      <c r="F32" s="46"/>
      <c r="G32" s="46"/>
      <c r="H32" s="46"/>
      <c r="I32" s="46"/>
      <c r="J32" s="46"/>
    </row>
    <row r="33" spans="1:10" s="41" customFormat="1" ht="27.6" x14ac:dyDescent="0.25">
      <c r="A33" s="47" t="s">
        <v>73</v>
      </c>
      <c r="B33" s="47"/>
      <c r="C33" s="47"/>
      <c r="D33" s="45"/>
      <c r="E33" s="46"/>
      <c r="F33" s="46"/>
      <c r="G33" s="46"/>
      <c r="H33" s="46"/>
      <c r="I33" s="46"/>
      <c r="J33" s="46"/>
    </row>
  </sheetData>
  <mergeCells count="9">
    <mergeCell ref="J3:J4"/>
    <mergeCell ref="A1:J1"/>
    <mergeCell ref="A2:A4"/>
    <mergeCell ref="B2:B4"/>
    <mergeCell ref="C2:C4"/>
    <mergeCell ref="D2:J2"/>
    <mergeCell ref="D3:D4"/>
    <mergeCell ref="E3:H3"/>
    <mergeCell ref="I3:I4"/>
  </mergeCells>
  <pageMargins left="0.7" right="0.7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Общий бюджет ФБ</vt:lpstr>
      <vt:lpstr> Информрегистр</vt:lpstr>
      <vt:lpstr>субс_РЧС</vt:lpstr>
      <vt:lpstr>субс_ЦМУ</vt:lpstr>
      <vt:lpstr>субс_КСИМ</vt:lpstr>
      <vt:lpstr>субс_Антифрод</vt:lpstr>
      <vt:lpstr>субс_ЗПУ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Коурова Евгения Александровна</dc:creator>
  <cp:lastModifiedBy>Ильина Инна Владимировна</cp:lastModifiedBy>
  <cp:lastPrinted>2022-10-04T15:49:56Z</cp:lastPrinted>
  <dcterms:created xsi:type="dcterms:W3CDTF">2013-07-17T10:57:37Z</dcterms:created>
  <dcterms:modified xsi:type="dcterms:W3CDTF">2022-10-04T15:50:05Z</dcterms:modified>
</cp:coreProperties>
</file>